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C:\Users\awierzchos\Desktop\Szkolna II ETAP\"/>
    </mc:Choice>
  </mc:AlternateContent>
  <xr:revisionPtr revIDLastSave="0" documentId="8_{A000FD4C-75FB-47C4-9311-8150B1D033B2}" xr6:coauthVersionLast="43" xr6:coauthVersionMax="43" xr10:uidLastSave="{00000000-0000-0000-0000-000000000000}"/>
  <bookViews>
    <workbookView xWindow="-120" yWindow="-120" windowWidth="29040" windowHeight="15840" tabRatio="598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Arkusz1!$A$1:$O$50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6" i="1" l="1"/>
  <c r="G6" i="1"/>
  <c r="H6" i="1"/>
  <c r="I7" i="1" s="1"/>
  <c r="F9" i="1"/>
  <c r="I9" i="1" s="1"/>
  <c r="G9" i="1"/>
  <c r="J9" i="1" s="1"/>
  <c r="H9" i="1"/>
  <c r="F11" i="1"/>
  <c r="G11" i="1"/>
  <c r="H11" i="1"/>
  <c r="J11" i="1" s="1"/>
  <c r="I11" i="1"/>
  <c r="K11" i="1" s="1"/>
  <c r="A12" i="1"/>
  <c r="F13" i="1"/>
  <c r="I13" i="1" s="1"/>
  <c r="G13" i="1"/>
  <c r="H13" i="1"/>
  <c r="J13" i="1"/>
  <c r="F15" i="1"/>
  <c r="G15" i="1"/>
  <c r="J15" i="1" s="1"/>
  <c r="H15" i="1"/>
  <c r="I15" i="1" s="1"/>
  <c r="F17" i="1"/>
  <c r="I17" i="1" s="1"/>
  <c r="G17" i="1"/>
  <c r="H17" i="1"/>
  <c r="J17" i="1"/>
  <c r="F19" i="1"/>
  <c r="G19" i="1"/>
  <c r="J19" i="1" s="1"/>
  <c r="H19" i="1"/>
  <c r="I19" i="1" s="1"/>
  <c r="F21" i="1"/>
  <c r="I21" i="1" s="1"/>
  <c r="G21" i="1"/>
  <c r="H21" i="1"/>
  <c r="J21" i="1"/>
  <c r="F23" i="1"/>
  <c r="G23" i="1"/>
  <c r="J23" i="1" s="1"/>
  <c r="H23" i="1"/>
  <c r="I23" i="1" s="1"/>
  <c r="F25" i="1"/>
  <c r="I25" i="1" s="1"/>
  <c r="G25" i="1"/>
  <c r="H25" i="1"/>
  <c r="J25" i="1"/>
  <c r="F27" i="1"/>
  <c r="G27" i="1"/>
  <c r="J27" i="1" s="1"/>
  <c r="H27" i="1"/>
  <c r="I27" i="1" s="1"/>
  <c r="F29" i="1"/>
  <c r="I29" i="1" s="1"/>
  <c r="G29" i="1"/>
  <c r="H29" i="1"/>
  <c r="J29" i="1"/>
  <c r="F31" i="1"/>
  <c r="G31" i="1"/>
  <c r="J31" i="1" s="1"/>
  <c r="H31" i="1"/>
  <c r="I31" i="1" s="1"/>
  <c r="F33" i="1"/>
  <c r="I33" i="1" s="1"/>
  <c r="G33" i="1"/>
  <c r="H33" i="1"/>
  <c r="J33" i="1"/>
  <c r="F35" i="1"/>
  <c r="I35" i="1" s="1"/>
  <c r="G35" i="1"/>
  <c r="J35" i="1" s="1"/>
  <c r="H35" i="1"/>
  <c r="F37" i="1"/>
  <c r="I37" i="1" s="1"/>
  <c r="G37" i="1"/>
  <c r="H37" i="1"/>
  <c r="J37" i="1"/>
  <c r="F39" i="1"/>
  <c r="I39" i="1" s="1"/>
  <c r="G39" i="1"/>
  <c r="J39" i="1" s="1"/>
  <c r="H39" i="1"/>
  <c r="F41" i="1"/>
  <c r="I41" i="1" s="1"/>
  <c r="G41" i="1"/>
  <c r="H41" i="1"/>
  <c r="J41" i="1"/>
  <c r="I45" i="1" l="1"/>
  <c r="H47" i="1" s="1"/>
  <c r="K29" i="1"/>
  <c r="L29" i="1"/>
  <c r="M29" i="1"/>
  <c r="M23" i="1"/>
  <c r="K23" i="1"/>
  <c r="L23" i="1"/>
  <c r="K13" i="1"/>
  <c r="L13" i="1"/>
  <c r="M13" i="1"/>
  <c r="L9" i="1"/>
  <c r="K9" i="1"/>
  <c r="M9" i="1"/>
  <c r="M35" i="1"/>
  <c r="K35" i="1"/>
  <c r="L35" i="1"/>
  <c r="K33" i="1"/>
  <c r="M33" i="1"/>
  <c r="L33" i="1"/>
  <c r="M27" i="1"/>
  <c r="L27" i="1"/>
  <c r="K27" i="1"/>
  <c r="K17" i="1"/>
  <c r="L17" i="1"/>
  <c r="M17" i="1"/>
  <c r="M39" i="1"/>
  <c r="K39" i="1"/>
  <c r="L39" i="1"/>
  <c r="K37" i="1"/>
  <c r="M37" i="1"/>
  <c r="L37" i="1"/>
  <c r="M31" i="1"/>
  <c r="K31" i="1"/>
  <c r="L31" i="1"/>
  <c r="K21" i="1"/>
  <c r="M21" i="1"/>
  <c r="L21" i="1"/>
  <c r="M15" i="1"/>
  <c r="K15" i="1"/>
  <c r="L15" i="1"/>
  <c r="K41" i="1"/>
  <c r="M41" i="1"/>
  <c r="L41" i="1"/>
  <c r="K25" i="1"/>
  <c r="M25" i="1"/>
  <c r="L25" i="1"/>
  <c r="M19" i="1"/>
  <c r="K19" i="1"/>
  <c r="L19" i="1"/>
  <c r="M11" i="1"/>
  <c r="L11" i="1"/>
  <c r="H45" i="1"/>
  <c r="J7" i="1"/>
  <c r="J45" i="1" s="1"/>
  <c r="I47" i="1" s="1"/>
  <c r="K45" i="1" l="1"/>
  <c r="K47" i="1"/>
  <c r="L47" i="1" s="1"/>
  <c r="K6" i="1"/>
  <c r="M7" i="1"/>
  <c r="L7" i="1"/>
  <c r="M45" i="1" l="1"/>
  <c r="I49" i="1" s="1"/>
  <c r="O8" i="1"/>
  <c r="N8" i="1"/>
  <c r="L45" i="1"/>
  <c r="H49" i="1" s="1"/>
  <c r="K49" i="1" s="1"/>
  <c r="L49" i="1" s="1"/>
  <c r="N10" i="1" l="1"/>
  <c r="O10" i="1"/>
  <c r="N12" i="1" l="1"/>
  <c r="O12" i="1"/>
  <c r="O14" i="1" l="1"/>
  <c r="N14" i="1"/>
  <c r="O16" i="1" l="1"/>
  <c r="N16" i="1"/>
  <c r="O18" i="1" l="1"/>
  <c r="N18" i="1"/>
  <c r="O20" i="1" l="1"/>
  <c r="N20" i="1"/>
  <c r="O22" i="1" l="1"/>
  <c r="N22" i="1"/>
  <c r="N24" i="1" l="1"/>
  <c r="O24" i="1"/>
  <c r="O26" i="1" l="1"/>
  <c r="N26" i="1"/>
  <c r="O28" i="1" l="1"/>
  <c r="N28" i="1"/>
  <c r="O30" i="1" l="1"/>
  <c r="N30" i="1"/>
  <c r="O32" i="1" l="1"/>
  <c r="N32" i="1"/>
  <c r="O34" i="1" l="1"/>
  <c r="N34" i="1"/>
  <c r="N36" i="1" l="1"/>
  <c r="O36" i="1"/>
  <c r="O38" i="1" l="1"/>
  <c r="N38" i="1"/>
  <c r="N40" i="1" l="1"/>
  <c r="O40" i="1"/>
  <c r="O42" i="1" l="1"/>
  <c r="N42" i="1"/>
</calcChain>
</file>

<file path=xl/sharedStrings.xml><?xml version="1.0" encoding="utf-8"?>
<sst xmlns="http://schemas.openxmlformats.org/spreadsheetml/2006/main" count="43" uniqueCount="22">
  <si>
    <t>2.2 TABELA ROBÓT ZIEMNYCH - Ul. Szkolna II ETAP</t>
  </si>
  <si>
    <t>Lp</t>
  </si>
  <si>
    <t>Km</t>
  </si>
  <si>
    <t>Hektometr</t>
  </si>
  <si>
    <t>Powierzchnia</t>
  </si>
  <si>
    <t>Śr. Powierzchnia</t>
  </si>
  <si>
    <t>Odległość</t>
  </si>
  <si>
    <t>Objętość</t>
  </si>
  <si>
    <t xml:space="preserve">Zużycie na miejscu </t>
  </si>
  <si>
    <t>Nadmiar objętości</t>
  </si>
  <si>
    <t>Suma algebraiczna</t>
  </si>
  <si>
    <t>Wykop</t>
  </si>
  <si>
    <t>Nasyp</t>
  </si>
  <si>
    <t>+</t>
  </si>
  <si>
    <t>-</t>
  </si>
  <si>
    <r>
      <t>m</t>
    </r>
    <r>
      <rPr>
        <vertAlign val="superscript"/>
        <sz val="9"/>
        <rFont val="Arial"/>
        <family val="2"/>
        <charset val="238"/>
      </rPr>
      <t>2</t>
    </r>
  </si>
  <si>
    <t>m</t>
  </si>
  <si>
    <r>
      <t>m</t>
    </r>
    <r>
      <rPr>
        <vertAlign val="superscript"/>
        <sz val="9"/>
        <rFont val="Arial"/>
        <family val="2"/>
        <charset val="238"/>
      </rPr>
      <t>3</t>
    </r>
  </si>
  <si>
    <t>RAZEM</t>
  </si>
  <si>
    <t>SPRAWDZENIE I</t>
  </si>
  <si>
    <t>=</t>
  </si>
  <si>
    <t>SPRAWDZENIE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</si>
</sst>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  <family val="2"/>
      <charset val="238"/>
    </font>
    <font>
      <sz val="14"/>
      <name val="Arial"/>
      <family val="2"/>
      <charset val="238"/>
    </font>
    <font>
      <sz val="9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name val="Arial CE"/>
      <family val="2"/>
      <charset val="238"/>
    </font>
    <font>
      <b/>
      <i/>
      <sz val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2" fillId="0" borderId="7" xfId="0" applyFont="1" applyFill="1" applyBorder="1" applyAlignment="1"/>
    <xf numFmtId="0" fontId="2" fillId="0" borderId="7" xfId="0" applyFont="1" applyFill="1" applyBorder="1" applyAlignment="1">
      <alignment horizontal="center" vertical="center"/>
    </xf>
    <xf numFmtId="2" fontId="2" fillId="0" borderId="9" xfId="0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/>
    </xf>
    <xf numFmtId="2" fontId="2" fillId="0" borderId="12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1" fillId="0" borderId="0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" fontId="2" fillId="0" borderId="9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2" fontId="2" fillId="0" borderId="9" xfId="0" applyNumberFormat="1" applyFont="1" applyFill="1" applyBorder="1" applyAlignment="1">
      <alignment horizontal="center" vertical="center"/>
    </xf>
    <xf numFmtId="2" fontId="2" fillId="0" borderId="10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2" fontId="2" fillId="0" borderId="13" xfId="0" applyNumberFormat="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shrinkToFit="1"/>
    </xf>
    <xf numFmtId="2" fontId="5" fillId="0" borderId="15" xfId="0" applyNumberFormat="1" applyFont="1" applyFill="1" applyBorder="1" applyAlignment="1">
      <alignment horizontal="center" vertical="center"/>
    </xf>
    <xf numFmtId="2" fontId="5" fillId="0" borderId="16" xfId="0" applyNumberFormat="1" applyFont="1" applyFill="1" applyBorder="1" applyAlignment="1">
      <alignment horizontal="center" vertical="center"/>
    </xf>
    <xf numFmtId="2" fontId="5" fillId="0" borderId="16" xfId="0" applyNumberFormat="1" applyFont="1" applyFill="1" applyBorder="1" applyAlignment="1">
      <alignment horizontal="center" vertical="center" shrinkToFit="1"/>
    </xf>
    <xf numFmtId="2" fontId="5" fillId="0" borderId="17" xfId="0" applyNumberFormat="1" applyFont="1" applyFill="1" applyBorder="1" applyAlignment="1">
      <alignment horizontal="center" vertical="center"/>
    </xf>
    <xf numFmtId="2" fontId="5" fillId="0" borderId="18" xfId="0" applyNumberFormat="1" applyFont="1" applyFill="1" applyBorder="1" applyAlignment="1">
      <alignment horizontal="center" vertical="center"/>
    </xf>
    <xf numFmtId="2" fontId="5" fillId="0" borderId="19" xfId="0" applyNumberFormat="1" applyFont="1" applyFill="1" applyBorder="1" applyAlignment="1">
      <alignment horizontal="right" vertical="center"/>
    </xf>
    <xf numFmtId="2" fontId="5" fillId="0" borderId="20" xfId="0" applyNumberFormat="1" applyFont="1" applyFill="1" applyBorder="1" applyAlignment="1">
      <alignment horizontal="left" vertical="center" shrinkToFit="1"/>
    </xf>
    <xf numFmtId="0" fontId="5" fillId="0" borderId="20" xfId="0" applyFont="1" applyFill="1" applyBorder="1" applyAlignment="1">
      <alignment horizontal="center" vertical="center"/>
    </xf>
    <xf numFmtId="2" fontId="5" fillId="0" borderId="20" xfId="0" applyNumberFormat="1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2" fontId="5" fillId="0" borderId="20" xfId="0" applyNumberFormat="1" applyFont="1" applyFill="1" applyBorder="1" applyAlignment="1">
      <alignment horizontal="left" vertical="center"/>
    </xf>
    <xf numFmtId="2" fontId="5" fillId="0" borderId="2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1</xdr:col>
      <xdr:colOff>38100</xdr:colOff>
      <xdr:row>15</xdr:row>
      <xdr:rowOff>9525</xdr:rowOff>
    </xdr:to>
    <xdr:sp macro="" textlink="">
      <xdr:nvSpPr>
        <xdr:cNvPr id="1025" name="Line 1">
          <a:extLst>
            <a:ext uri="{FF2B5EF4-FFF2-40B4-BE49-F238E27FC236}">
              <a16:creationId xmlns:a16="http://schemas.microsoft.com/office/drawing/2014/main" id="{138DF5D5-70A6-45AE-84E3-AA789B78704D}"/>
            </a:ext>
          </a:extLst>
        </xdr:cNvPr>
        <xdr:cNvSpPr>
          <a:spLocks noChangeShapeType="1"/>
        </xdr:cNvSpPr>
      </xdr:nvSpPr>
      <xdr:spPr bwMode="auto">
        <a:xfrm flipH="1">
          <a:off x="314325" y="1743075"/>
          <a:ext cx="38100" cy="9525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0</xdr:rowOff>
    </xdr:from>
    <xdr:to>
      <xdr:col>1</xdr:col>
      <xdr:colOff>38100</xdr:colOff>
      <xdr:row>44</xdr:row>
      <xdr:rowOff>0</xdr:rowOff>
    </xdr:to>
    <xdr:sp macro="" textlink="">
      <xdr:nvSpPr>
        <xdr:cNvPr id="1026" name="Line 2">
          <a:extLst>
            <a:ext uri="{FF2B5EF4-FFF2-40B4-BE49-F238E27FC236}">
              <a16:creationId xmlns:a16="http://schemas.microsoft.com/office/drawing/2014/main" id="{E7C7632C-81D5-4D9E-A295-0AE1368C9CB9}"/>
            </a:ext>
          </a:extLst>
        </xdr:cNvPr>
        <xdr:cNvSpPr>
          <a:spLocks noChangeShapeType="1"/>
        </xdr:cNvSpPr>
      </xdr:nvSpPr>
      <xdr:spPr bwMode="auto">
        <a:xfrm flipH="1">
          <a:off x="314325" y="422910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0</xdr:rowOff>
    </xdr:from>
    <xdr:to>
      <xdr:col>1</xdr:col>
      <xdr:colOff>38100</xdr:colOff>
      <xdr:row>44</xdr:row>
      <xdr:rowOff>0</xdr:rowOff>
    </xdr:to>
    <xdr:sp macro="" textlink="">
      <xdr:nvSpPr>
        <xdr:cNvPr id="1027" name="Line 3">
          <a:extLst>
            <a:ext uri="{FF2B5EF4-FFF2-40B4-BE49-F238E27FC236}">
              <a16:creationId xmlns:a16="http://schemas.microsoft.com/office/drawing/2014/main" id="{0435A683-1BBF-494D-AF2C-2354F940B127}"/>
            </a:ext>
          </a:extLst>
        </xdr:cNvPr>
        <xdr:cNvSpPr>
          <a:spLocks noChangeShapeType="1"/>
        </xdr:cNvSpPr>
      </xdr:nvSpPr>
      <xdr:spPr bwMode="auto">
        <a:xfrm flipH="1">
          <a:off x="314325" y="422910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0</xdr:rowOff>
    </xdr:from>
    <xdr:to>
      <xdr:col>1</xdr:col>
      <xdr:colOff>38100</xdr:colOff>
      <xdr:row>44</xdr:row>
      <xdr:rowOff>0</xdr:rowOff>
    </xdr:to>
    <xdr:sp macro="" textlink="">
      <xdr:nvSpPr>
        <xdr:cNvPr id="1028" name="Line 4">
          <a:extLst>
            <a:ext uri="{FF2B5EF4-FFF2-40B4-BE49-F238E27FC236}">
              <a16:creationId xmlns:a16="http://schemas.microsoft.com/office/drawing/2014/main" id="{AF991E6B-5C03-414F-B51A-AFD76CA0BFC1}"/>
            </a:ext>
          </a:extLst>
        </xdr:cNvPr>
        <xdr:cNvSpPr>
          <a:spLocks noChangeShapeType="1"/>
        </xdr:cNvSpPr>
      </xdr:nvSpPr>
      <xdr:spPr bwMode="auto">
        <a:xfrm flipH="1">
          <a:off x="314325" y="422910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17</xdr:row>
      <xdr:rowOff>0</xdr:rowOff>
    </xdr:from>
    <xdr:to>
      <xdr:col>1</xdr:col>
      <xdr:colOff>38100</xdr:colOff>
      <xdr:row>17</xdr:row>
      <xdr:rowOff>9525</xdr:rowOff>
    </xdr:to>
    <xdr:sp macro="" textlink="">
      <xdr:nvSpPr>
        <xdr:cNvPr id="1029" name="Line 5">
          <a:extLst>
            <a:ext uri="{FF2B5EF4-FFF2-40B4-BE49-F238E27FC236}">
              <a16:creationId xmlns:a16="http://schemas.microsoft.com/office/drawing/2014/main" id="{A214E442-5C77-466A-8977-161E66FF15C4}"/>
            </a:ext>
          </a:extLst>
        </xdr:cNvPr>
        <xdr:cNvSpPr>
          <a:spLocks noChangeShapeType="1"/>
        </xdr:cNvSpPr>
      </xdr:nvSpPr>
      <xdr:spPr bwMode="auto">
        <a:xfrm flipH="1">
          <a:off x="314325" y="1914525"/>
          <a:ext cx="38100" cy="9525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42</xdr:row>
      <xdr:rowOff>85725</xdr:rowOff>
    </xdr:from>
    <xdr:to>
      <xdr:col>1</xdr:col>
      <xdr:colOff>38100</xdr:colOff>
      <xdr:row>42</xdr:row>
      <xdr:rowOff>85725</xdr:rowOff>
    </xdr:to>
    <xdr:sp macro="" textlink="">
      <xdr:nvSpPr>
        <xdr:cNvPr id="1030" name="Line 6">
          <a:extLst>
            <a:ext uri="{FF2B5EF4-FFF2-40B4-BE49-F238E27FC236}">
              <a16:creationId xmlns:a16="http://schemas.microsoft.com/office/drawing/2014/main" id="{05889C03-30FF-4027-A3C1-D44FE44349AE}"/>
            </a:ext>
          </a:extLst>
        </xdr:cNvPr>
        <xdr:cNvSpPr>
          <a:spLocks noChangeShapeType="1"/>
        </xdr:cNvSpPr>
      </xdr:nvSpPr>
      <xdr:spPr bwMode="auto">
        <a:xfrm flipH="1">
          <a:off x="314325" y="4143375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6"/>
  <sheetViews>
    <sheetView tabSelected="1" view="pageBreakPreview" topLeftCell="A4" zoomScale="150" zoomScaleNormal="70" zoomScaleSheetLayoutView="150" workbookViewId="0">
      <selection activeCell="L25" sqref="L25:L26"/>
    </sheetView>
  </sheetViews>
  <sheetFormatPr defaultRowHeight="12.75" x14ac:dyDescent="0.2"/>
  <cols>
    <col min="1" max="2" width="4.7109375" customWidth="1"/>
    <col min="3" max="3" width="8.85546875" customWidth="1"/>
    <col min="4" max="7" width="7.28515625" customWidth="1"/>
    <col min="8" max="8" width="8.28515625" customWidth="1"/>
    <col min="9" max="9" width="7.7109375" customWidth="1"/>
    <col min="10" max="10" width="7.28515625" customWidth="1"/>
    <col min="11" max="15" width="8.7109375" customWidth="1"/>
  </cols>
  <sheetData>
    <row r="1" spans="1:15" ht="18" x14ac:dyDescent="0.2">
      <c r="B1" s="10" t="s">
        <v>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x14ac:dyDescent="0.2">
      <c r="A2" s="11" t="s">
        <v>1</v>
      </c>
      <c r="B2" s="12" t="s">
        <v>2</v>
      </c>
      <c r="C2" s="12" t="s">
        <v>3</v>
      </c>
      <c r="D2" s="12" t="s">
        <v>4</v>
      </c>
      <c r="E2" s="12"/>
      <c r="F2" s="12" t="s">
        <v>5</v>
      </c>
      <c r="G2" s="12"/>
      <c r="H2" s="12" t="s">
        <v>6</v>
      </c>
      <c r="I2" s="12" t="s">
        <v>7</v>
      </c>
      <c r="J2" s="12"/>
      <c r="K2" s="13" t="s">
        <v>8</v>
      </c>
      <c r="L2" s="12" t="s">
        <v>9</v>
      </c>
      <c r="M2" s="12"/>
      <c r="N2" s="14" t="s">
        <v>10</v>
      </c>
      <c r="O2" s="14"/>
    </row>
    <row r="3" spans="1:15" x14ac:dyDescent="0.2">
      <c r="A3" s="11"/>
      <c r="B3" s="12"/>
      <c r="C3" s="12"/>
      <c r="D3" s="1" t="s">
        <v>11</v>
      </c>
      <c r="E3" s="1" t="s">
        <v>12</v>
      </c>
      <c r="F3" s="1" t="s">
        <v>11</v>
      </c>
      <c r="G3" s="1" t="s">
        <v>12</v>
      </c>
      <c r="H3" s="12"/>
      <c r="I3" s="1" t="s">
        <v>11</v>
      </c>
      <c r="J3" s="1" t="s">
        <v>12</v>
      </c>
      <c r="K3" s="13"/>
      <c r="L3" s="1" t="s">
        <v>11</v>
      </c>
      <c r="M3" s="1" t="s">
        <v>12</v>
      </c>
      <c r="N3" s="1" t="s">
        <v>11</v>
      </c>
      <c r="O3" s="2" t="s">
        <v>12</v>
      </c>
    </row>
    <row r="4" spans="1:15" x14ac:dyDescent="0.2">
      <c r="A4" s="11"/>
      <c r="B4" s="12"/>
      <c r="C4" s="12"/>
      <c r="D4" s="1" t="s">
        <v>13</v>
      </c>
      <c r="E4" s="1" t="s">
        <v>14</v>
      </c>
      <c r="F4" s="1" t="s">
        <v>13</v>
      </c>
      <c r="G4" s="1" t="s">
        <v>14</v>
      </c>
      <c r="H4" s="12"/>
      <c r="I4" s="1" t="s">
        <v>13</v>
      </c>
      <c r="J4" s="1" t="s">
        <v>14</v>
      </c>
      <c r="K4" s="13"/>
      <c r="L4" s="1" t="s">
        <v>13</v>
      </c>
      <c r="M4" s="1" t="s">
        <v>14</v>
      </c>
      <c r="N4" s="1" t="s">
        <v>13</v>
      </c>
      <c r="O4" s="2" t="s">
        <v>14</v>
      </c>
    </row>
    <row r="5" spans="1:15" ht="13.5" x14ac:dyDescent="0.2">
      <c r="A5" s="3"/>
      <c r="B5" s="4"/>
      <c r="C5" s="4"/>
      <c r="D5" s="15" t="s">
        <v>15</v>
      </c>
      <c r="E5" s="15"/>
      <c r="F5" s="15" t="s">
        <v>15</v>
      </c>
      <c r="G5" s="15"/>
      <c r="H5" s="5" t="s">
        <v>16</v>
      </c>
      <c r="I5" s="16" t="s">
        <v>17</v>
      </c>
      <c r="J5" s="16"/>
      <c r="K5" s="5" t="s">
        <v>17</v>
      </c>
      <c r="L5" s="16" t="s">
        <v>17</v>
      </c>
      <c r="M5" s="16"/>
      <c r="N5" s="17" t="s">
        <v>17</v>
      </c>
      <c r="O5" s="17"/>
    </row>
    <row r="6" spans="1:15" ht="6.75" customHeight="1" x14ac:dyDescent="0.2">
      <c r="A6" s="18"/>
      <c r="B6" s="19">
        <v>0</v>
      </c>
      <c r="C6" s="20">
        <v>35</v>
      </c>
      <c r="D6" s="21">
        <v>9.89</v>
      </c>
      <c r="E6" s="21">
        <v>0</v>
      </c>
      <c r="F6" s="21">
        <f>(D6+D8)/2</f>
        <v>9.5</v>
      </c>
      <c r="G6" s="21">
        <f>(E6+E8)/2</f>
        <v>0</v>
      </c>
      <c r="H6" s="22">
        <f>IF(C8-C6&lt;0,1000)+C8-C6</f>
        <v>9.8699999999999974</v>
      </c>
      <c r="I6" s="7"/>
      <c r="J6" s="8"/>
      <c r="K6" s="21">
        <f>MIN(I7,J7)</f>
        <v>0</v>
      </c>
      <c r="L6" s="7"/>
      <c r="M6" s="7"/>
      <c r="N6" s="21"/>
      <c r="O6" s="21"/>
    </row>
    <row r="7" spans="1:15" ht="6.75" customHeight="1" x14ac:dyDescent="0.2">
      <c r="A7" s="18"/>
      <c r="B7" s="19"/>
      <c r="C7" s="20"/>
      <c r="D7" s="20"/>
      <c r="E7" s="20"/>
      <c r="F7" s="21"/>
      <c r="G7" s="21"/>
      <c r="H7" s="21"/>
      <c r="I7" s="21">
        <f>F6*H6</f>
        <v>93.764999999999972</v>
      </c>
      <c r="J7" s="21">
        <f>G6*H6</f>
        <v>0</v>
      </c>
      <c r="K7" s="21"/>
      <c r="L7" s="21">
        <f>IF((I7-J7)&lt;0,0)+IF((I7-J7)&gt;0,I7-J7)</f>
        <v>93.764999999999972</v>
      </c>
      <c r="M7" s="21">
        <f>IF((I7-J7)&lt;0,J7-I7)+IF((I7-J7)&gt;0,0)</f>
        <v>0</v>
      </c>
      <c r="N7" s="21"/>
      <c r="O7" s="21"/>
    </row>
    <row r="8" spans="1:15" ht="7.35" customHeight="1" x14ac:dyDescent="0.2">
      <c r="A8" s="23">
        <v>47</v>
      </c>
      <c r="B8" s="24">
        <v>0</v>
      </c>
      <c r="C8" s="25">
        <v>44.87</v>
      </c>
      <c r="D8" s="21">
        <v>9.11</v>
      </c>
      <c r="E8" s="21">
        <v>0</v>
      </c>
      <c r="F8" s="21"/>
      <c r="G8" s="21"/>
      <c r="H8" s="21"/>
      <c r="I8" s="21"/>
      <c r="J8" s="21"/>
      <c r="K8" s="21"/>
      <c r="L8" s="21"/>
      <c r="M8" s="21"/>
      <c r="N8" s="25">
        <f>L7</f>
        <v>93.764999999999972</v>
      </c>
      <c r="O8" s="25">
        <f>M7</f>
        <v>0</v>
      </c>
    </row>
    <row r="9" spans="1:15" ht="7.35" customHeight="1" x14ac:dyDescent="0.2">
      <c r="A9" s="23"/>
      <c r="B9" s="24"/>
      <c r="C9" s="25"/>
      <c r="D9" s="25"/>
      <c r="E9" s="25"/>
      <c r="F9" s="25">
        <f>(D8+D10)/2</f>
        <v>12.594999999999999</v>
      </c>
      <c r="G9" s="25">
        <f>(E8+E10)/2</f>
        <v>0</v>
      </c>
      <c r="H9" s="26">
        <f>IF(C10-C8&lt;0,1000)+C10-C8</f>
        <v>27.810000000000009</v>
      </c>
      <c r="I9" s="21">
        <f>F9*H9</f>
        <v>350.26695000000007</v>
      </c>
      <c r="J9" s="25">
        <f>G9*H9</f>
        <v>0</v>
      </c>
      <c r="K9" s="25">
        <f>MIN(I9,J9)</f>
        <v>0</v>
      </c>
      <c r="L9" s="25">
        <f>IF((I9-J9)&lt;0,0)+IF((I9-J9)&gt;0,I9-J9)</f>
        <v>350.26695000000007</v>
      </c>
      <c r="M9" s="25">
        <f>IF((I9-J9)&lt;0,J9-I9)+IF((I9-J9)&gt;0,0)</f>
        <v>0</v>
      </c>
      <c r="N9" s="25"/>
      <c r="O9" s="25"/>
    </row>
    <row r="10" spans="1:15" ht="7.35" customHeight="1" x14ac:dyDescent="0.2">
      <c r="A10" s="23">
        <v>48</v>
      </c>
      <c r="B10" s="24">
        <v>0</v>
      </c>
      <c r="C10" s="25">
        <v>72.680000000000007</v>
      </c>
      <c r="D10" s="21">
        <v>16.079999999999998</v>
      </c>
      <c r="E10" s="21">
        <v>0</v>
      </c>
      <c r="F10" s="25"/>
      <c r="G10" s="25"/>
      <c r="H10" s="26"/>
      <c r="I10" s="21"/>
      <c r="J10" s="21"/>
      <c r="K10" s="21"/>
      <c r="L10" s="21"/>
      <c r="M10" s="21"/>
      <c r="N10" s="25">
        <f>IF((N8+L9-M9-O8)&gt;0,(N8+L9-M9-O8))+IF((N8+L9-M9-O8)&lt;0,0)</f>
        <v>444.03195000000005</v>
      </c>
      <c r="O10" s="25">
        <f>IF((N8+L9-M9-O8)&gt;0,0)+IF((N8+L9-M9-O8)&lt;0,ABS(N8+L9-M9-O8))</f>
        <v>0</v>
      </c>
    </row>
    <row r="11" spans="1:15" ht="7.35" customHeight="1" x14ac:dyDescent="0.2">
      <c r="A11" s="23"/>
      <c r="B11" s="24"/>
      <c r="C11" s="25"/>
      <c r="D11" s="25"/>
      <c r="E11" s="25"/>
      <c r="F11" s="25">
        <f>(D10+D12)/2</f>
        <v>13.204999999999998</v>
      </c>
      <c r="G11" s="25">
        <f>(E10+E12)/2</f>
        <v>0</v>
      </c>
      <c r="H11" s="26">
        <f>IF(C12-C10&lt;0,1000)+C12-C10</f>
        <v>22.819999999999993</v>
      </c>
      <c r="I11" s="21">
        <f>F11*H11</f>
        <v>301.33809999999988</v>
      </c>
      <c r="J11" s="25">
        <f>G11*H11</f>
        <v>0</v>
      </c>
      <c r="K11" s="25">
        <f>MIN(I11,J11)</f>
        <v>0</v>
      </c>
      <c r="L11" s="25">
        <f>IF((I11-J11)&lt;0,0)+IF((I11-J11)&gt;0,I11-J11)</f>
        <v>301.33809999999988</v>
      </c>
      <c r="M11" s="25">
        <f>IF((I11-J11)&lt;0,J11-I11)+IF((I11-J11)&gt;0,0)</f>
        <v>0</v>
      </c>
      <c r="N11" s="25"/>
      <c r="O11" s="25"/>
    </row>
    <row r="12" spans="1:15" ht="7.35" customHeight="1" x14ac:dyDescent="0.2">
      <c r="A12" s="23">
        <f>A10+1</f>
        <v>49</v>
      </c>
      <c r="B12" s="24">
        <v>0</v>
      </c>
      <c r="C12" s="25">
        <v>95.5</v>
      </c>
      <c r="D12" s="21">
        <v>10.33</v>
      </c>
      <c r="E12" s="21">
        <v>0</v>
      </c>
      <c r="F12" s="25"/>
      <c r="G12" s="25"/>
      <c r="H12" s="26"/>
      <c r="I12" s="21"/>
      <c r="J12" s="21"/>
      <c r="K12" s="21"/>
      <c r="L12" s="21"/>
      <c r="M12" s="21"/>
      <c r="N12" s="25">
        <f>IF((N10+L11-M11-O10)&gt;0,(N10+L11-M11-O10))+IF((N10+L11-M11-O10)&lt;0,0)</f>
        <v>745.37004999999999</v>
      </c>
      <c r="O12" s="25">
        <f>IF((N10+L11-M11-O10)&gt;0,0)+IF((N10+L11-M11-O10)&lt;0,ABS(N10+L11-M11-O10))</f>
        <v>0</v>
      </c>
    </row>
    <row r="13" spans="1:15" ht="7.35" customHeight="1" x14ac:dyDescent="0.2">
      <c r="A13" s="23"/>
      <c r="B13" s="24"/>
      <c r="C13" s="25"/>
      <c r="D13" s="25"/>
      <c r="E13" s="25"/>
      <c r="F13" s="25">
        <f>(D12+D14)/2</f>
        <v>10.094999999999999</v>
      </c>
      <c r="G13" s="25">
        <f>(E12+E14)/2</f>
        <v>0</v>
      </c>
      <c r="H13" s="26">
        <f>IF(C14-C12&lt;0,1000)+C14-C12</f>
        <v>21.64</v>
      </c>
      <c r="I13" s="21">
        <f>F13*H13</f>
        <v>218.45579999999998</v>
      </c>
      <c r="J13" s="25">
        <f>G13*H13</f>
        <v>0</v>
      </c>
      <c r="K13" s="25">
        <f>MIN(I13,J13)</f>
        <v>0</v>
      </c>
      <c r="L13" s="25">
        <f>IF((I13-J13)&lt;0,0)+IF((I13-J13)&gt;0,I13-J13)</f>
        <v>218.45579999999998</v>
      </c>
      <c r="M13" s="25">
        <f>IF((I13-J13)&lt;0,J13-I13)+IF((I13-J13)&gt;0,0)</f>
        <v>0</v>
      </c>
      <c r="N13" s="25"/>
      <c r="O13" s="25"/>
    </row>
    <row r="14" spans="1:15" ht="7.35" customHeight="1" x14ac:dyDescent="0.2">
      <c r="A14" s="23">
        <v>50</v>
      </c>
      <c r="B14" s="24">
        <v>0</v>
      </c>
      <c r="C14" s="25">
        <v>117.14</v>
      </c>
      <c r="D14" s="21">
        <v>9.86</v>
      </c>
      <c r="E14" s="21">
        <v>0</v>
      </c>
      <c r="F14" s="25"/>
      <c r="G14" s="25"/>
      <c r="H14" s="26"/>
      <c r="I14" s="21"/>
      <c r="J14" s="21"/>
      <c r="K14" s="21"/>
      <c r="L14" s="21"/>
      <c r="M14" s="21"/>
      <c r="N14" s="25">
        <f>IF((N12+L13-M13-O12)&gt;0,(N12+L13-M13-O12))+IF((N12+L13-M13-O12)&lt;0,0)</f>
        <v>963.82584999999995</v>
      </c>
      <c r="O14" s="25">
        <f>IF((N12+L13-M13-O12)&gt;0,0)+IF((N12+L13-M13-O12)&lt;0,ABS(N12+L13-M13-O12))</f>
        <v>0</v>
      </c>
    </row>
    <row r="15" spans="1:15" ht="7.35" customHeight="1" x14ac:dyDescent="0.2">
      <c r="A15" s="23"/>
      <c r="B15" s="24"/>
      <c r="C15" s="25"/>
      <c r="D15" s="25"/>
      <c r="E15" s="25"/>
      <c r="F15" s="25">
        <f>(D14+D16)/2</f>
        <v>5.68</v>
      </c>
      <c r="G15" s="25">
        <f>(E14+E16)/2</f>
        <v>0.01</v>
      </c>
      <c r="H15" s="26">
        <f>IF(C16-C14&lt;0,1000)+C16-C14</f>
        <v>22.429999999999993</v>
      </c>
      <c r="I15" s="21">
        <f>F15*H15</f>
        <v>127.40239999999996</v>
      </c>
      <c r="J15" s="25">
        <f>G15*H15</f>
        <v>0.22429999999999994</v>
      </c>
      <c r="K15" s="25">
        <f>MIN(I15,J15)</f>
        <v>0.22429999999999994</v>
      </c>
      <c r="L15" s="25">
        <f>IF((I15-J15)&lt;0,0)+IF((I15-J15)&gt;0,I15-J15)</f>
        <v>127.17809999999996</v>
      </c>
      <c r="M15" s="25">
        <f>IF((I15-J15)&lt;0,J15-I15)+IF((I15-J15)&gt;0,0)</f>
        <v>0</v>
      </c>
      <c r="N15" s="25"/>
      <c r="O15" s="25"/>
    </row>
    <row r="16" spans="1:15" ht="7.35" customHeight="1" x14ac:dyDescent="0.2">
      <c r="A16" s="23">
        <v>51</v>
      </c>
      <c r="B16" s="24">
        <v>0</v>
      </c>
      <c r="C16" s="25">
        <v>139.57</v>
      </c>
      <c r="D16" s="21">
        <v>1.5</v>
      </c>
      <c r="E16" s="21">
        <v>0.02</v>
      </c>
      <c r="F16" s="25"/>
      <c r="G16" s="25"/>
      <c r="H16" s="26"/>
      <c r="I16" s="21"/>
      <c r="J16" s="21"/>
      <c r="K16" s="21"/>
      <c r="L16" s="21"/>
      <c r="M16" s="21"/>
      <c r="N16" s="25">
        <f>IF((N14+L15-M15-O14)&gt;0,(N14+L15-M15-O14))+IF((N14+L15-M15-O14)&lt;0,0)</f>
        <v>1091.0039499999998</v>
      </c>
      <c r="O16" s="25">
        <f>IF((N14+L15-M15-O14)&gt;0,0)+IF((N14+L15-M15-O14)&lt;0,ABS(N14+L15-M15-O14))</f>
        <v>0</v>
      </c>
    </row>
    <row r="17" spans="1:15" ht="7.35" customHeight="1" x14ac:dyDescent="0.2">
      <c r="A17" s="23"/>
      <c r="B17" s="24"/>
      <c r="C17" s="25"/>
      <c r="D17" s="25"/>
      <c r="E17" s="25"/>
      <c r="F17" s="25">
        <f>(D16+D18)/2</f>
        <v>2.8450000000000002</v>
      </c>
      <c r="G17" s="25">
        <f>(E16+E18)/2</f>
        <v>0.01</v>
      </c>
      <c r="H17" s="26">
        <f>IF(C18-C16&lt;0,1000)+C18-C16</f>
        <v>24.890000000000015</v>
      </c>
      <c r="I17" s="21">
        <f>F17*H17</f>
        <v>70.812050000000042</v>
      </c>
      <c r="J17" s="25">
        <f>G17*H17</f>
        <v>0.24890000000000015</v>
      </c>
      <c r="K17" s="25">
        <f>MIN(I17,J17)</f>
        <v>0.24890000000000015</v>
      </c>
      <c r="L17" s="25">
        <f>IF((I17-J17)&lt;0,0)+IF((I17-J17)&gt;0,I17-J17)</f>
        <v>70.563150000000036</v>
      </c>
      <c r="M17" s="25">
        <f>IF((I17-J17)&lt;0,J17-I17)+IF((I17-J17)&gt;0,0)</f>
        <v>0</v>
      </c>
      <c r="N17" s="25"/>
      <c r="O17" s="25"/>
    </row>
    <row r="18" spans="1:15" ht="7.35" customHeight="1" x14ac:dyDescent="0.2">
      <c r="A18" s="23">
        <v>52</v>
      </c>
      <c r="B18" s="24">
        <v>0</v>
      </c>
      <c r="C18" s="25">
        <v>164.46</v>
      </c>
      <c r="D18" s="21">
        <v>4.1900000000000004</v>
      </c>
      <c r="E18" s="21">
        <v>0</v>
      </c>
      <c r="F18" s="25"/>
      <c r="G18" s="25"/>
      <c r="H18" s="26"/>
      <c r="I18" s="21"/>
      <c r="J18" s="21"/>
      <c r="K18" s="21"/>
      <c r="L18" s="21"/>
      <c r="M18" s="21"/>
      <c r="N18" s="25">
        <f>IF((N16+L17-M17-O16)&gt;0,(N16+L17-M17-O16))+IF((N16+L17-M17-O16)&lt;0,0)</f>
        <v>1161.5670999999998</v>
      </c>
      <c r="O18" s="25">
        <f>IF((N16+L17-M17-O16)&gt;0,0)+IF((N16+L17-M17-O16)&lt;0,ABS(N16+L17-M17-O16))</f>
        <v>0</v>
      </c>
    </row>
    <row r="19" spans="1:15" ht="7.35" customHeight="1" x14ac:dyDescent="0.2">
      <c r="A19" s="23"/>
      <c r="B19" s="24"/>
      <c r="C19" s="25"/>
      <c r="D19" s="25"/>
      <c r="E19" s="25"/>
      <c r="F19" s="25">
        <f>(D18+D20)/2</f>
        <v>2.7949999999999999</v>
      </c>
      <c r="G19" s="25">
        <f>(E18+E20)/2</f>
        <v>0.01</v>
      </c>
      <c r="H19" s="26">
        <f>IF(C20-C18&lt;0,1000)+C20-C18</f>
        <v>22.650000000000006</v>
      </c>
      <c r="I19" s="21">
        <f>F19*H19</f>
        <v>63.306750000000015</v>
      </c>
      <c r="J19" s="25">
        <f>G19*H19</f>
        <v>0.22650000000000006</v>
      </c>
      <c r="K19" s="25">
        <f>MIN(I19,J19)</f>
        <v>0.22650000000000006</v>
      </c>
      <c r="L19" s="25">
        <f>IF((I19-J19)&lt;0,0)+IF((I19-J19)&gt;0,I19-J19)</f>
        <v>63.080250000000014</v>
      </c>
      <c r="M19" s="25">
        <f>IF((I19-J19)&lt;0,J19-I19)+IF((I19-J19)&gt;0,0)</f>
        <v>0</v>
      </c>
      <c r="N19" s="25"/>
      <c r="O19" s="25"/>
    </row>
    <row r="20" spans="1:15" ht="7.35" customHeight="1" x14ac:dyDescent="0.2">
      <c r="A20" s="23">
        <v>53</v>
      </c>
      <c r="B20" s="24">
        <v>0</v>
      </c>
      <c r="C20" s="25">
        <v>187.11</v>
      </c>
      <c r="D20" s="21">
        <v>1.4</v>
      </c>
      <c r="E20" s="21">
        <v>0.02</v>
      </c>
      <c r="F20" s="25"/>
      <c r="G20" s="25"/>
      <c r="H20" s="26"/>
      <c r="I20" s="21"/>
      <c r="J20" s="21"/>
      <c r="K20" s="21"/>
      <c r="L20" s="21"/>
      <c r="M20" s="21"/>
      <c r="N20" s="25">
        <f>IF((N18+L19-M19-O18)&gt;0,(N18+L19-M19-O18))+IF((N18+L19-M19-O18)&lt;0,0)</f>
        <v>1224.6473499999997</v>
      </c>
      <c r="O20" s="25">
        <f>IF((N18+L19-M19-O18)&gt;0,0)+IF((N18+L19-M19-O18)&lt;0,ABS(N18+L19-M19-O18))</f>
        <v>0</v>
      </c>
    </row>
    <row r="21" spans="1:15" ht="7.35" customHeight="1" x14ac:dyDescent="0.2">
      <c r="A21" s="23"/>
      <c r="B21" s="24"/>
      <c r="C21" s="25"/>
      <c r="D21" s="25"/>
      <c r="E21" s="25"/>
      <c r="F21" s="25">
        <f>(D20+D22)/2</f>
        <v>1.4950000000000001</v>
      </c>
      <c r="G21" s="25">
        <f>(E20+E22)/2</f>
        <v>0.01</v>
      </c>
      <c r="H21" s="26">
        <f>IF(C22-C20&lt;0,1000)+C22-C20</f>
        <v>24.95999999999998</v>
      </c>
      <c r="I21" s="21">
        <f>F21*H21</f>
        <v>37.315199999999969</v>
      </c>
      <c r="J21" s="25">
        <f>G21*H21</f>
        <v>0.24959999999999979</v>
      </c>
      <c r="K21" s="25">
        <f>MIN(I21,J21)</f>
        <v>0.24959999999999979</v>
      </c>
      <c r="L21" s="25">
        <f>IF((I21-J21)&lt;0,0)+IF((I21-J21)&gt;0,I21-J21)</f>
        <v>37.065599999999968</v>
      </c>
      <c r="M21" s="25">
        <f>IF((I21-J21)&lt;0,J21-I21)+IF((I21-J21)&gt;0,0)</f>
        <v>0</v>
      </c>
      <c r="N21" s="25"/>
      <c r="O21" s="25"/>
    </row>
    <row r="22" spans="1:15" ht="7.35" customHeight="1" x14ac:dyDescent="0.2">
      <c r="A22" s="23">
        <v>54</v>
      </c>
      <c r="B22" s="24">
        <v>0</v>
      </c>
      <c r="C22" s="25">
        <v>212.07</v>
      </c>
      <c r="D22" s="21">
        <v>1.59</v>
      </c>
      <c r="E22" s="21">
        <v>0</v>
      </c>
      <c r="F22" s="25"/>
      <c r="G22" s="25"/>
      <c r="H22" s="26"/>
      <c r="I22" s="21"/>
      <c r="J22" s="21"/>
      <c r="K22" s="21"/>
      <c r="L22" s="21"/>
      <c r="M22" s="21"/>
      <c r="N22" s="25">
        <f>IF((N20+L21-M21-O20)&gt;0,(N20+L21-M21-O20))+IF((N20+L21-M21-O20)&lt;0,0)</f>
        <v>1261.7129499999996</v>
      </c>
      <c r="O22" s="25">
        <f>IF((N20+L21-M21-O20)&gt;0,0)+IF((N20+L21-M21-O20)&lt;0,ABS(N20+L21-M21-O20))</f>
        <v>0</v>
      </c>
    </row>
    <row r="23" spans="1:15" ht="7.35" customHeight="1" x14ac:dyDescent="0.2">
      <c r="A23" s="23"/>
      <c r="B23" s="24"/>
      <c r="C23" s="25"/>
      <c r="D23" s="25"/>
      <c r="E23" s="25"/>
      <c r="F23" s="25">
        <f>(D22+D24)/2</f>
        <v>1.105</v>
      </c>
      <c r="G23" s="25">
        <f>(E22+E24)/2</f>
        <v>0.02</v>
      </c>
      <c r="H23" s="26">
        <f>IF(C24-C22&lt;0,1000)+C24-C22</f>
        <v>22.75</v>
      </c>
      <c r="I23" s="21">
        <f>F23*H23</f>
        <v>25.138749999999998</v>
      </c>
      <c r="J23" s="25">
        <f>G23*H23</f>
        <v>0.45500000000000002</v>
      </c>
      <c r="K23" s="25">
        <f>MIN(I23,J23)</f>
        <v>0.45500000000000002</v>
      </c>
      <c r="L23" s="25">
        <f>IF((I23-J23)&lt;0,0)+IF((I23-J23)&gt;0,I23-J23)</f>
        <v>24.68375</v>
      </c>
      <c r="M23" s="25">
        <f>IF((I23-J23)&lt;0,J23-I23)+IF((I23-J23)&gt;0,0)</f>
        <v>0</v>
      </c>
      <c r="N23" s="25"/>
      <c r="O23" s="25"/>
    </row>
    <row r="24" spans="1:15" ht="7.35" customHeight="1" x14ac:dyDescent="0.2">
      <c r="A24" s="23">
        <v>55</v>
      </c>
      <c r="B24" s="24">
        <v>0</v>
      </c>
      <c r="C24" s="25">
        <v>234.82</v>
      </c>
      <c r="D24" s="21">
        <v>0.62</v>
      </c>
      <c r="E24" s="21">
        <v>0.04</v>
      </c>
      <c r="F24" s="25"/>
      <c r="G24" s="25"/>
      <c r="H24" s="26"/>
      <c r="I24" s="21"/>
      <c r="J24" s="21"/>
      <c r="K24" s="21"/>
      <c r="L24" s="21"/>
      <c r="M24" s="21"/>
      <c r="N24" s="25">
        <f>IF((N22+L23-M23-O22)&gt;0,(N22+L23-M23-O22))+IF((N22+L23-M23-O22)&lt;0,0)</f>
        <v>1286.3966999999996</v>
      </c>
      <c r="O24" s="25">
        <f>IF((N22+L23-M23-O22)&gt;0,0)+IF((N22+L23-M23-O22)&lt;0,ABS(N22+L23-M23-O22))</f>
        <v>0</v>
      </c>
    </row>
    <row r="25" spans="1:15" ht="7.35" customHeight="1" x14ac:dyDescent="0.2">
      <c r="A25" s="23"/>
      <c r="B25" s="24"/>
      <c r="C25" s="25"/>
      <c r="D25" s="25"/>
      <c r="E25" s="25"/>
      <c r="F25" s="25">
        <f>(D24+D26)/2</f>
        <v>0.59000000000000008</v>
      </c>
      <c r="G25" s="25">
        <f>(E24+E26)/2</f>
        <v>0.22999999999999998</v>
      </c>
      <c r="H25" s="26">
        <f>IF(C26-C24&lt;0,1000)+C26-C24</f>
        <v>26.850000000000023</v>
      </c>
      <c r="I25" s="21">
        <f>F25*H25</f>
        <v>15.841500000000016</v>
      </c>
      <c r="J25" s="25">
        <f>G25*H25</f>
        <v>6.1755000000000049</v>
      </c>
      <c r="K25" s="25">
        <f>MIN(I25,J25)</f>
        <v>6.1755000000000049</v>
      </c>
      <c r="L25" s="25">
        <f>IF((I25-J25)&lt;0,0)+IF((I25-J25)&gt;0,I25-J25)</f>
        <v>9.666000000000011</v>
      </c>
      <c r="M25" s="25">
        <f>IF((I25-J25)&lt;0,J25-I25)+IF((I25-J25)&gt;0,0)</f>
        <v>0</v>
      </c>
      <c r="N25" s="25"/>
      <c r="O25" s="25"/>
    </row>
    <row r="26" spans="1:15" ht="7.35" customHeight="1" x14ac:dyDescent="0.2">
      <c r="A26" s="23">
        <v>56</v>
      </c>
      <c r="B26" s="24">
        <v>0</v>
      </c>
      <c r="C26" s="25">
        <v>261.67</v>
      </c>
      <c r="D26" s="21">
        <v>0.56000000000000005</v>
      </c>
      <c r="E26" s="21">
        <v>0.42</v>
      </c>
      <c r="F26" s="25"/>
      <c r="G26" s="25"/>
      <c r="H26" s="26"/>
      <c r="I26" s="21"/>
      <c r="J26" s="21"/>
      <c r="K26" s="21"/>
      <c r="L26" s="21"/>
      <c r="M26" s="21"/>
      <c r="N26" s="25">
        <f>IF((N24+L25-M25-O24)&gt;0,(N24+L25-M25-O24))+IF((N24+L25-M25-O24)&lt;0,0)</f>
        <v>1296.0626999999995</v>
      </c>
      <c r="O26" s="25">
        <f>IF((N24+L25-M25-O24)&gt;0,0)+IF((N24+L25-M25-O24)&lt;0,ABS(N24+L25-M25-O24))</f>
        <v>0</v>
      </c>
    </row>
    <row r="27" spans="1:15" ht="7.35" customHeight="1" x14ac:dyDescent="0.2">
      <c r="A27" s="23"/>
      <c r="B27" s="24"/>
      <c r="C27" s="25"/>
      <c r="D27" s="25"/>
      <c r="E27" s="25"/>
      <c r="F27" s="25">
        <f>(D26+D28)/2</f>
        <v>0.95500000000000007</v>
      </c>
      <c r="G27" s="25">
        <f>(E26+E28)/2</f>
        <v>0.25</v>
      </c>
      <c r="H27" s="26">
        <f>IF(C28-C26&lt;0,1000)+C28-C26</f>
        <v>21.789999999999964</v>
      </c>
      <c r="I27" s="21">
        <f>F27*H27</f>
        <v>20.809449999999966</v>
      </c>
      <c r="J27" s="25">
        <f>G27*H27</f>
        <v>5.4474999999999909</v>
      </c>
      <c r="K27" s="25">
        <f>MIN(I27,J27)</f>
        <v>5.4474999999999909</v>
      </c>
      <c r="L27" s="25">
        <f>IF((I27-J27)&lt;0,0)+IF((I27-J27)&gt;0,I27-J27)</f>
        <v>15.361949999999975</v>
      </c>
      <c r="M27" s="25">
        <f>IF((I27-J27)&lt;0,J27-I27)+IF((I27-J27)&gt;0,0)</f>
        <v>0</v>
      </c>
      <c r="N27" s="25"/>
      <c r="O27" s="25"/>
    </row>
    <row r="28" spans="1:15" ht="7.35" customHeight="1" x14ac:dyDescent="0.2">
      <c r="A28" s="23">
        <v>57</v>
      </c>
      <c r="B28" s="24">
        <v>0</v>
      </c>
      <c r="C28" s="25">
        <v>283.45999999999998</v>
      </c>
      <c r="D28" s="21">
        <v>1.35</v>
      </c>
      <c r="E28" s="21">
        <v>0.08</v>
      </c>
      <c r="F28" s="25"/>
      <c r="G28" s="25"/>
      <c r="H28" s="26"/>
      <c r="I28" s="21"/>
      <c r="J28" s="21"/>
      <c r="K28" s="21"/>
      <c r="L28" s="21"/>
      <c r="M28" s="21"/>
      <c r="N28" s="25">
        <f>IF((N26+L27-M27-O26)&gt;0,(N26+L27-M27-O26))+IF((N26+L27-M27-O26)&lt;0,0)</f>
        <v>1311.4246499999995</v>
      </c>
      <c r="O28" s="25">
        <f>IF((N26+L27-M27-O26)&gt;0,0)+IF((N26+L27-M27-O26)&lt;0,ABS(N26+L27-M27-O26))</f>
        <v>0</v>
      </c>
    </row>
    <row r="29" spans="1:15" ht="7.35" customHeight="1" x14ac:dyDescent="0.2">
      <c r="A29" s="23"/>
      <c r="B29" s="24"/>
      <c r="C29" s="25"/>
      <c r="D29" s="25"/>
      <c r="E29" s="25"/>
      <c r="F29" s="25">
        <f>(D28+D30)/2</f>
        <v>0.98</v>
      </c>
      <c r="G29" s="25">
        <f>(E28+E30)/2</f>
        <v>6.5000000000000002E-2</v>
      </c>
      <c r="H29" s="26">
        <f>IF(C30-C28&lt;0,1000)+C30-C28</f>
        <v>24.900000000000034</v>
      </c>
      <c r="I29" s="21">
        <f>F29*H29</f>
        <v>24.402000000000033</v>
      </c>
      <c r="J29" s="25">
        <f>G29*H29</f>
        <v>1.6185000000000023</v>
      </c>
      <c r="K29" s="25">
        <f>MIN(I29,J29)</f>
        <v>1.6185000000000023</v>
      </c>
      <c r="L29" s="25">
        <f>IF((I29-J29)&lt;0,0)+IF((I29-J29)&gt;0,I29-J29)</f>
        <v>22.783500000000032</v>
      </c>
      <c r="M29" s="25">
        <f>IF((I29-J29)&lt;0,J29-I29)+IF((I29-J29)&gt;0,0)</f>
        <v>0</v>
      </c>
      <c r="N29" s="25"/>
      <c r="O29" s="25"/>
    </row>
    <row r="30" spans="1:15" ht="7.35" customHeight="1" x14ac:dyDescent="0.2">
      <c r="A30" s="23">
        <v>58</v>
      </c>
      <c r="B30" s="24">
        <v>0</v>
      </c>
      <c r="C30" s="25">
        <v>308.36</v>
      </c>
      <c r="D30" s="21">
        <v>0.61</v>
      </c>
      <c r="E30" s="21">
        <v>0.05</v>
      </c>
      <c r="F30" s="25"/>
      <c r="G30" s="25"/>
      <c r="H30" s="26"/>
      <c r="I30" s="21"/>
      <c r="J30" s="21"/>
      <c r="K30" s="21"/>
      <c r="L30" s="21"/>
      <c r="M30" s="21"/>
      <c r="N30" s="25">
        <f>IF((N28+L29-M29-O28)&gt;0,(N28+L29-M29-O28))+IF((N28+L29-M29-O28)&lt;0,0)</f>
        <v>1334.2081499999995</v>
      </c>
      <c r="O30" s="25">
        <f>IF((N28+L29-M29-O28)&gt;0,0)+IF((N28+L29-M29-O28)&lt;0,ABS(N28+L29-M29-O28))</f>
        <v>0</v>
      </c>
    </row>
    <row r="31" spans="1:15" ht="7.35" customHeight="1" x14ac:dyDescent="0.2">
      <c r="A31" s="23"/>
      <c r="B31" s="24"/>
      <c r="C31" s="25"/>
      <c r="D31" s="25"/>
      <c r="E31" s="25"/>
      <c r="F31" s="25">
        <f>(D30+D32)/2</f>
        <v>1.1299999999999999</v>
      </c>
      <c r="G31" s="25">
        <f>(E30+E32)/2</f>
        <v>0.13</v>
      </c>
      <c r="H31" s="26">
        <f>IF(C32-C30&lt;0,1000)+C32-C30</f>
        <v>23.699999999999989</v>
      </c>
      <c r="I31" s="21">
        <f>F31*H31</f>
        <v>26.780999999999985</v>
      </c>
      <c r="J31" s="25">
        <f>G31*H31</f>
        <v>3.0809999999999986</v>
      </c>
      <c r="K31" s="25">
        <f>MIN(I31,J31)</f>
        <v>3.0809999999999986</v>
      </c>
      <c r="L31" s="25">
        <f>IF((I31-J31)&lt;0,0)+IF((I31-J31)&gt;0,I31-J31)</f>
        <v>23.699999999999985</v>
      </c>
      <c r="M31" s="25">
        <f>IF((I31-J31)&lt;0,J31-I31)+IF((I31-J31)&gt;0,0)</f>
        <v>0</v>
      </c>
      <c r="N31" s="25"/>
      <c r="O31" s="25"/>
    </row>
    <row r="32" spans="1:15" ht="7.35" customHeight="1" x14ac:dyDescent="0.2">
      <c r="A32" s="23">
        <v>59</v>
      </c>
      <c r="B32" s="24">
        <v>0</v>
      </c>
      <c r="C32" s="25">
        <v>332.06</v>
      </c>
      <c r="D32" s="21">
        <v>1.65</v>
      </c>
      <c r="E32" s="21">
        <v>0.21</v>
      </c>
      <c r="F32" s="25"/>
      <c r="G32" s="25"/>
      <c r="H32" s="26"/>
      <c r="I32" s="21"/>
      <c r="J32" s="21"/>
      <c r="K32" s="21"/>
      <c r="L32" s="21"/>
      <c r="M32" s="21"/>
      <c r="N32" s="25">
        <f>IF((N30+L31-M31-O30)&gt;0,(N30+L31-M31-O30))+IF((N30+L31-M31-O30)&lt;0,0)</f>
        <v>1357.9081499999995</v>
      </c>
      <c r="O32" s="25">
        <f>IF((N30+L31-M31-O30)&gt;0,0)+IF((N30+L31-M31-O30)&lt;0,ABS(N30+L31-M31-O30))</f>
        <v>0</v>
      </c>
    </row>
    <row r="33" spans="1:15" ht="7.35" customHeight="1" x14ac:dyDescent="0.2">
      <c r="A33" s="23"/>
      <c r="B33" s="24"/>
      <c r="C33" s="25"/>
      <c r="D33" s="25"/>
      <c r="E33" s="25"/>
      <c r="F33" s="25">
        <f>(D32+D34)/2</f>
        <v>1.115</v>
      </c>
      <c r="G33" s="25">
        <f>(E32+E34)/2</f>
        <v>0.2</v>
      </c>
      <c r="H33" s="26">
        <f>IF(C34-C32&lt;0,1000)+C34-C32</f>
        <v>22.629999999999995</v>
      </c>
      <c r="I33" s="21">
        <f>F33*H33</f>
        <v>25.232449999999996</v>
      </c>
      <c r="J33" s="25">
        <f>G33*H33</f>
        <v>4.5259999999999989</v>
      </c>
      <c r="K33" s="25">
        <f>MIN(I33,J33)</f>
        <v>4.5259999999999989</v>
      </c>
      <c r="L33" s="25">
        <f>IF((I33-J33)&lt;0,0)+IF((I33-J33)&gt;0,I33-J33)</f>
        <v>20.706449999999997</v>
      </c>
      <c r="M33" s="25">
        <f>IF((I33-J33)&lt;0,J33-I33)+IF((I33-J33)&gt;0,0)</f>
        <v>0</v>
      </c>
      <c r="N33" s="25"/>
      <c r="O33" s="25"/>
    </row>
    <row r="34" spans="1:15" ht="7.35" customHeight="1" x14ac:dyDescent="0.2">
      <c r="A34" s="23">
        <v>60</v>
      </c>
      <c r="B34" s="24">
        <v>0</v>
      </c>
      <c r="C34" s="25">
        <v>354.69</v>
      </c>
      <c r="D34" s="21">
        <v>0.57999999999999996</v>
      </c>
      <c r="E34" s="21">
        <v>0.19</v>
      </c>
      <c r="F34" s="25"/>
      <c r="G34" s="25"/>
      <c r="H34" s="26"/>
      <c r="I34" s="21"/>
      <c r="J34" s="21"/>
      <c r="K34" s="21"/>
      <c r="L34" s="21"/>
      <c r="M34" s="21"/>
      <c r="N34" s="25">
        <f>IF((N32+L33-M33-O32)&gt;0,(N32+L33-M33-O32))+IF((N32+L33-M33-O32)&lt;0,0)</f>
        <v>1378.6145999999994</v>
      </c>
      <c r="O34" s="25">
        <f>IF((N32+L33-M33-O32)&gt;0,0)+IF((N32+L33-M33-O32)&lt;0,ABS(N32+L33-M33-O32))</f>
        <v>0</v>
      </c>
    </row>
    <row r="35" spans="1:15" ht="7.35" customHeight="1" x14ac:dyDescent="0.2">
      <c r="A35" s="23"/>
      <c r="B35" s="24"/>
      <c r="C35" s="25"/>
      <c r="D35" s="25"/>
      <c r="E35" s="25"/>
      <c r="F35" s="25">
        <f>(D34+D36)/2</f>
        <v>0.32999999999999996</v>
      </c>
      <c r="G35" s="25">
        <f>(E34+E36)/2</f>
        <v>0.83</v>
      </c>
      <c r="H35" s="26">
        <f>IF(C36-C34&lt;0,1000)+C36-C34</f>
        <v>24.189999999999998</v>
      </c>
      <c r="I35" s="21">
        <f>F35*H35</f>
        <v>7.9826999999999986</v>
      </c>
      <c r="J35" s="25">
        <f>G35*H35</f>
        <v>20.077699999999997</v>
      </c>
      <c r="K35" s="25">
        <f>MIN(I35,J35)</f>
        <v>7.9826999999999986</v>
      </c>
      <c r="L35" s="25">
        <f>IF((I35-J35)&lt;0,0)+IF((I35-J35)&gt;0,I35-J35)</f>
        <v>0</v>
      </c>
      <c r="M35" s="25">
        <f>IF((I35-J35)&lt;0,J35-I35)+IF((I35-J35)&gt;0,0)</f>
        <v>12.094999999999999</v>
      </c>
      <c r="N35" s="25"/>
      <c r="O35" s="25"/>
    </row>
    <row r="36" spans="1:15" ht="7.35" customHeight="1" x14ac:dyDescent="0.2">
      <c r="A36" s="23">
        <v>61</v>
      </c>
      <c r="B36" s="24">
        <v>0</v>
      </c>
      <c r="C36" s="25">
        <v>378.88</v>
      </c>
      <c r="D36" s="21">
        <v>0.08</v>
      </c>
      <c r="E36" s="21">
        <v>1.47</v>
      </c>
      <c r="F36" s="25"/>
      <c r="G36" s="25"/>
      <c r="H36" s="26"/>
      <c r="I36" s="21"/>
      <c r="J36" s="21"/>
      <c r="K36" s="21"/>
      <c r="L36" s="21"/>
      <c r="M36" s="21"/>
      <c r="N36" s="25">
        <f>IF((N34+L35-M35-O34)&gt;0,(N34+L35-M35-O34))+IF((N34+L35-M35-O34)&lt;0,0)</f>
        <v>1366.5195999999994</v>
      </c>
      <c r="O36" s="25">
        <f>IF((N34+L35-M35-O34)&gt;0,0)+IF((N34+L35-M35-O34)&lt;0,ABS(N34+L35-M35-O34))</f>
        <v>0</v>
      </c>
    </row>
    <row r="37" spans="1:15" ht="7.35" customHeight="1" x14ac:dyDescent="0.2">
      <c r="A37" s="23"/>
      <c r="B37" s="24"/>
      <c r="C37" s="25"/>
      <c r="D37" s="25"/>
      <c r="E37" s="25"/>
      <c r="F37" s="25">
        <f>(D36+D38)/2</f>
        <v>0.04</v>
      </c>
      <c r="G37" s="25">
        <f>(E36+E38)/2</f>
        <v>1.9449999999999998</v>
      </c>
      <c r="H37" s="26">
        <f>IF(C38-C36&lt;0,1000)+C38-C36</f>
        <v>22.54000000000002</v>
      </c>
      <c r="I37" s="21">
        <f>F37*H37</f>
        <v>0.90160000000000085</v>
      </c>
      <c r="J37" s="25">
        <f>G37*H37</f>
        <v>43.840300000000035</v>
      </c>
      <c r="K37" s="25">
        <f>MIN(I37,J37)</f>
        <v>0.90160000000000085</v>
      </c>
      <c r="L37" s="25">
        <f>IF((I37-J37)&lt;0,0)+IF((I37-J37)&gt;0,I37-J37)</f>
        <v>0</v>
      </c>
      <c r="M37" s="25">
        <f>IF((I37-J37)&lt;0,J37-I37)+IF((I37-J37)&gt;0,0)</f>
        <v>42.938700000000033</v>
      </c>
      <c r="N37" s="25"/>
      <c r="O37" s="25"/>
    </row>
    <row r="38" spans="1:15" ht="7.35" customHeight="1" x14ac:dyDescent="0.2">
      <c r="A38" s="23">
        <v>62</v>
      </c>
      <c r="B38" s="24">
        <v>0</v>
      </c>
      <c r="C38" s="25">
        <v>401.42</v>
      </c>
      <c r="D38" s="21">
        <v>0</v>
      </c>
      <c r="E38" s="21">
        <v>2.42</v>
      </c>
      <c r="F38" s="25"/>
      <c r="G38" s="25"/>
      <c r="H38" s="26"/>
      <c r="I38" s="21"/>
      <c r="J38" s="21"/>
      <c r="K38" s="21"/>
      <c r="L38" s="21"/>
      <c r="M38" s="21"/>
      <c r="N38" s="25">
        <f>IF((N36+L37-M37-O36)&gt;0,(N36+L37-M37-O36))+IF((N36+L37-M37-O36)&lt;0,0)</f>
        <v>1323.5808999999995</v>
      </c>
      <c r="O38" s="25">
        <f>IF((N36+L37-M37-O36)&gt;0,0)+IF((N36+L37-M37-O36)&lt;0,ABS(N36+L37-M37-O36))</f>
        <v>0</v>
      </c>
    </row>
    <row r="39" spans="1:15" ht="7.35" customHeight="1" x14ac:dyDescent="0.2">
      <c r="A39" s="23"/>
      <c r="B39" s="24"/>
      <c r="C39" s="25"/>
      <c r="D39" s="25"/>
      <c r="E39" s="25"/>
      <c r="F39" s="25">
        <f>(D38+D40)/2</f>
        <v>0</v>
      </c>
      <c r="G39" s="25">
        <f>(E38+E40)/2</f>
        <v>2.7949999999999999</v>
      </c>
      <c r="H39" s="26">
        <f>IF(C40-C38&lt;0,1000)+C40-C38</f>
        <v>22.740000000000009</v>
      </c>
      <c r="I39" s="21">
        <f>F39*H39</f>
        <v>0</v>
      </c>
      <c r="J39" s="25">
        <f>G39*H39</f>
        <v>63.558300000000024</v>
      </c>
      <c r="K39" s="25">
        <f>MIN(I39,J39)</f>
        <v>0</v>
      </c>
      <c r="L39" s="25">
        <f>IF((I39-J39)&lt;0,0)+IF((I39-J39)&gt;0,I39-J39)</f>
        <v>0</v>
      </c>
      <c r="M39" s="25">
        <f>IF((I39-J39)&lt;0,J39-I39)+IF((I39-J39)&gt;0,0)</f>
        <v>63.558300000000024</v>
      </c>
      <c r="N39" s="25"/>
      <c r="O39" s="25"/>
    </row>
    <row r="40" spans="1:15" ht="7.35" customHeight="1" x14ac:dyDescent="0.2">
      <c r="A40" s="23">
        <v>63</v>
      </c>
      <c r="B40" s="24">
        <v>0</v>
      </c>
      <c r="C40" s="25">
        <v>424.16</v>
      </c>
      <c r="D40" s="21">
        <v>0</v>
      </c>
      <c r="E40" s="21">
        <v>3.17</v>
      </c>
      <c r="F40" s="25"/>
      <c r="G40" s="25"/>
      <c r="H40" s="26"/>
      <c r="I40" s="21"/>
      <c r="J40" s="21"/>
      <c r="K40" s="21"/>
      <c r="L40" s="21"/>
      <c r="M40" s="21"/>
      <c r="N40" s="25">
        <f>IF((N38+L39-M39-O38)&gt;0,(N38+L39-M39-O38))+IF((N38+L39-M39-O38)&lt;0,0)</f>
        <v>1260.0225999999996</v>
      </c>
      <c r="O40" s="25">
        <f>IF((N38+L39-M39-O38)&gt;0,0)+IF((N38+L39-M39-O38)&lt;0,ABS(N38+L39-M39-O38))</f>
        <v>0</v>
      </c>
    </row>
    <row r="41" spans="1:15" ht="7.35" customHeight="1" x14ac:dyDescent="0.2">
      <c r="A41" s="23"/>
      <c r="B41" s="24"/>
      <c r="C41" s="25"/>
      <c r="D41" s="25"/>
      <c r="E41" s="25"/>
      <c r="F41" s="25">
        <f>(D40+D42)/2</f>
        <v>0</v>
      </c>
      <c r="G41" s="25">
        <f>(E40+E42)/2</f>
        <v>3.17</v>
      </c>
      <c r="H41" s="26">
        <f>IF(C42-C40&lt;0,1000)+C42-C40</f>
        <v>0.76999999999998181</v>
      </c>
      <c r="I41" s="21">
        <f>F41*H41</f>
        <v>0</v>
      </c>
      <c r="J41" s="25">
        <f>G41*H41</f>
        <v>2.4408999999999423</v>
      </c>
      <c r="K41" s="25">
        <f>MIN(I41,J41)</f>
        <v>0</v>
      </c>
      <c r="L41" s="25">
        <f>IF((I41-J41)&lt;0,0)+IF((I41-J41)&gt;0,I41-J41)</f>
        <v>0</v>
      </c>
      <c r="M41" s="25">
        <f>IF((I41-J41)&lt;0,J41-I41)+IF((I41-J41)&gt;0,0)</f>
        <v>2.4408999999999423</v>
      </c>
      <c r="N41" s="25"/>
      <c r="O41" s="25"/>
    </row>
    <row r="42" spans="1:15" ht="7.35" customHeight="1" x14ac:dyDescent="0.2">
      <c r="A42" s="23"/>
      <c r="B42" s="24">
        <v>0</v>
      </c>
      <c r="C42" s="25">
        <v>424.93</v>
      </c>
      <c r="D42" s="21">
        <v>0</v>
      </c>
      <c r="E42" s="21">
        <v>3.17</v>
      </c>
      <c r="F42" s="25"/>
      <c r="G42" s="25"/>
      <c r="H42" s="26"/>
      <c r="I42" s="21"/>
      <c r="J42" s="21"/>
      <c r="K42" s="21"/>
      <c r="L42" s="21"/>
      <c r="M42" s="21"/>
      <c r="N42" s="25">
        <f>IF((N40+L41-M41-O40)&gt;0,(N40+L41-M41-O40))+IF((N40+L41-M41-O40)&lt;0,0)</f>
        <v>1257.5816999999997</v>
      </c>
      <c r="O42" s="25">
        <f>IF((N40+L41-M41-O40)&gt;0,0)+IF((N40+L41-M41-O40)&lt;0,ABS(N40+L41-M41-O40))</f>
        <v>0</v>
      </c>
    </row>
    <row r="43" spans="1:15" ht="7.35" customHeight="1" x14ac:dyDescent="0.2">
      <c r="A43" s="23"/>
      <c r="B43" s="24">
        <v>0</v>
      </c>
      <c r="C43" s="25"/>
      <c r="D43" s="21"/>
      <c r="E43" s="21"/>
      <c r="F43" s="6"/>
      <c r="G43" s="6"/>
      <c r="H43" s="7"/>
      <c r="I43" s="6"/>
      <c r="J43" s="6"/>
      <c r="K43" s="6"/>
      <c r="L43" s="6"/>
      <c r="M43" s="6"/>
      <c r="N43" s="25"/>
      <c r="O43" s="25"/>
    </row>
    <row r="44" spans="1:15" ht="7.35" customHeight="1" x14ac:dyDescent="0.2"/>
    <row r="45" spans="1:15" ht="7.35" customHeight="1" x14ac:dyDescent="0.2">
      <c r="B45" s="9"/>
      <c r="C45" s="9"/>
      <c r="D45" s="9"/>
      <c r="E45" s="27" t="s">
        <v>18</v>
      </c>
      <c r="F45" s="27"/>
      <c r="G45" s="27"/>
      <c r="H45" s="28">
        <f>SUM(H6:H43)</f>
        <v>389.93</v>
      </c>
      <c r="I45" s="29">
        <f>SUM(I7:I44)</f>
        <v>1409.7516999999998</v>
      </c>
      <c r="J45" s="30">
        <f>SUM(J7:J44)</f>
        <v>152.16999999999999</v>
      </c>
      <c r="K45" s="29">
        <f>SUM(K7:K44)</f>
        <v>31.137099999999997</v>
      </c>
      <c r="L45" s="31">
        <f>SUM(L7:L44)</f>
        <v>1378.6145999999994</v>
      </c>
      <c r="M45" s="31">
        <f>SUM(M7:M43)</f>
        <v>121.0329</v>
      </c>
      <c r="N45" s="32"/>
      <c r="O45" s="32"/>
    </row>
    <row r="46" spans="1:15" ht="7.35" customHeight="1" x14ac:dyDescent="0.2">
      <c r="B46" s="9"/>
      <c r="C46" s="9"/>
      <c r="D46" s="9"/>
      <c r="E46" s="27"/>
      <c r="F46" s="27"/>
      <c r="G46" s="27"/>
      <c r="H46" s="28"/>
      <c r="I46" s="29"/>
      <c r="J46" s="30"/>
      <c r="K46" s="29"/>
      <c r="L46" s="31"/>
      <c r="M46" s="31"/>
      <c r="N46" s="32"/>
      <c r="O46" s="32"/>
    </row>
    <row r="47" spans="1:15" ht="7.35" customHeight="1" x14ac:dyDescent="0.2">
      <c r="B47" s="9"/>
      <c r="C47" s="9"/>
      <c r="D47" s="9"/>
      <c r="E47" s="27" t="s">
        <v>19</v>
      </c>
      <c r="F47" s="27"/>
      <c r="G47" s="27"/>
      <c r="H47" s="33">
        <f>I45</f>
        <v>1409.7516999999998</v>
      </c>
      <c r="I47" s="34">
        <f>-J45</f>
        <v>-152.16999999999999</v>
      </c>
      <c r="J47" s="35" t="s">
        <v>20</v>
      </c>
      <c r="K47" s="36">
        <f>H47+I47</f>
        <v>1257.5816999999997</v>
      </c>
      <c r="L47" s="37" t="str">
        <f>IF(K47=N45,"WARUNEK JEST SPEŁNIONY","WARUNEK  JEST SPEŁNIONY")</f>
        <v>WARUNEK  JEST SPEŁNIONY</v>
      </c>
      <c r="M47" s="37"/>
      <c r="N47" s="37"/>
      <c r="O47" s="37"/>
    </row>
    <row r="48" spans="1:15" ht="7.35" customHeight="1" x14ac:dyDescent="0.2">
      <c r="B48" s="9"/>
      <c r="C48" s="9"/>
      <c r="D48" s="9"/>
      <c r="E48" s="27"/>
      <c r="F48" s="27"/>
      <c r="G48" s="27"/>
      <c r="H48" s="33"/>
      <c r="I48" s="34"/>
      <c r="J48" s="35"/>
      <c r="K48" s="36"/>
      <c r="L48" s="37"/>
      <c r="M48" s="37"/>
      <c r="N48" s="37"/>
      <c r="O48" s="37"/>
    </row>
    <row r="49" spans="2:15" ht="7.35" customHeight="1" x14ac:dyDescent="0.2">
      <c r="B49" s="9"/>
      <c r="C49" s="9"/>
      <c r="D49" s="9"/>
      <c r="E49" s="27" t="s">
        <v>21</v>
      </c>
      <c r="F49" s="27"/>
      <c r="G49" s="27"/>
      <c r="H49" s="33">
        <f>L45</f>
        <v>1378.6145999999994</v>
      </c>
      <c r="I49" s="38">
        <f>-M45</f>
        <v>-121.0329</v>
      </c>
      <c r="J49" s="35" t="s">
        <v>20</v>
      </c>
      <c r="K49" s="39">
        <f>H49+I49</f>
        <v>1257.5816999999995</v>
      </c>
      <c r="L49" s="37" t="str">
        <f>IF(N45=K49,"WARUNEK JEST SPEŁNIONY","WARUNEK JEST SPEŁNIONY")</f>
        <v>WARUNEK JEST SPEŁNIONY</v>
      </c>
      <c r="M49" s="37"/>
      <c r="N49" s="37"/>
      <c r="O49" s="37"/>
    </row>
    <row r="50" spans="2:15" ht="7.35" customHeight="1" x14ac:dyDescent="0.2">
      <c r="B50" s="9"/>
      <c r="C50" s="9"/>
      <c r="D50" s="9"/>
      <c r="E50" s="27"/>
      <c r="F50" s="27"/>
      <c r="G50" s="27"/>
      <c r="H50" s="33"/>
      <c r="I50" s="38"/>
      <c r="J50" s="35"/>
      <c r="K50" s="39"/>
      <c r="L50" s="37"/>
      <c r="M50" s="37"/>
      <c r="N50" s="37"/>
      <c r="O50" s="37"/>
    </row>
    <row r="51" spans="2:15" ht="7.35" customHeight="1" x14ac:dyDescent="0.2"/>
    <row r="52" spans="2:15" ht="7.35" customHeight="1" x14ac:dyDescent="0.2"/>
    <row r="53" spans="2:15" ht="7.35" customHeight="1" x14ac:dyDescent="0.2"/>
    <row r="54" spans="2:15" ht="7.35" customHeight="1" x14ac:dyDescent="0.2"/>
    <row r="55" spans="2:15" ht="7.35" customHeight="1" x14ac:dyDescent="0.2"/>
    <row r="56" spans="2:15" ht="7.35" customHeight="1" x14ac:dyDescent="0.2"/>
  </sheetData>
  <mergeCells count="313">
    <mergeCell ref="E49:G50"/>
    <mergeCell ref="H49:H50"/>
    <mergeCell ref="I49:I50"/>
    <mergeCell ref="J49:J50"/>
    <mergeCell ref="K49:K50"/>
    <mergeCell ref="L49:O50"/>
    <mergeCell ref="E47:G48"/>
    <mergeCell ref="H47:H48"/>
    <mergeCell ref="I47:I48"/>
    <mergeCell ref="J47:J48"/>
    <mergeCell ref="K47:K48"/>
    <mergeCell ref="L47:O48"/>
    <mergeCell ref="O42:O43"/>
    <mergeCell ref="E45:G46"/>
    <mergeCell ref="H45:H46"/>
    <mergeCell ref="I45:I46"/>
    <mergeCell ref="J45:J46"/>
    <mergeCell ref="K45:K46"/>
    <mergeCell ref="L45:L46"/>
    <mergeCell ref="M45:M46"/>
    <mergeCell ref="N45:O46"/>
    <mergeCell ref="A42:A43"/>
    <mergeCell ref="B42:B43"/>
    <mergeCell ref="C42:C43"/>
    <mergeCell ref="D42:D43"/>
    <mergeCell ref="E42:E43"/>
    <mergeCell ref="N42:N43"/>
    <mergeCell ref="N40:N41"/>
    <mergeCell ref="O40:O41"/>
    <mergeCell ref="F41:F42"/>
    <mergeCell ref="G41:G42"/>
    <mergeCell ref="H41:H42"/>
    <mergeCell ref="I41:I42"/>
    <mergeCell ref="J41:J42"/>
    <mergeCell ref="K41:K42"/>
    <mergeCell ref="L41:L42"/>
    <mergeCell ref="M41:M42"/>
    <mergeCell ref="J39:J40"/>
    <mergeCell ref="K39:K40"/>
    <mergeCell ref="L39:L40"/>
    <mergeCell ref="M39:M40"/>
    <mergeCell ref="A40:A41"/>
    <mergeCell ref="B40:B41"/>
    <mergeCell ref="C40:C41"/>
    <mergeCell ref="D40:D41"/>
    <mergeCell ref="E40:E41"/>
    <mergeCell ref="A38:A39"/>
    <mergeCell ref="B38:B39"/>
    <mergeCell ref="C38:C39"/>
    <mergeCell ref="D38:D39"/>
    <mergeCell ref="E38:E39"/>
    <mergeCell ref="N38:N39"/>
    <mergeCell ref="F39:F40"/>
    <mergeCell ref="G39:G40"/>
    <mergeCell ref="H39:H40"/>
    <mergeCell ref="I39:I40"/>
    <mergeCell ref="O36:O37"/>
    <mergeCell ref="F37:F38"/>
    <mergeCell ref="G37:G38"/>
    <mergeCell ref="H37:H38"/>
    <mergeCell ref="I37:I38"/>
    <mergeCell ref="J37:J38"/>
    <mergeCell ref="K37:K38"/>
    <mergeCell ref="L37:L38"/>
    <mergeCell ref="M37:M38"/>
    <mergeCell ref="O38:O39"/>
    <mergeCell ref="A36:A37"/>
    <mergeCell ref="B36:B37"/>
    <mergeCell ref="C36:C37"/>
    <mergeCell ref="D36:D37"/>
    <mergeCell ref="E36:E37"/>
    <mergeCell ref="N36:N37"/>
    <mergeCell ref="N34:N35"/>
    <mergeCell ref="O34:O35"/>
    <mergeCell ref="F35:F36"/>
    <mergeCell ref="G35:G36"/>
    <mergeCell ref="H35:H36"/>
    <mergeCell ref="I35:I36"/>
    <mergeCell ref="J35:J36"/>
    <mergeCell ref="K35:K36"/>
    <mergeCell ref="L35:L36"/>
    <mergeCell ref="M35:M36"/>
    <mergeCell ref="J33:J34"/>
    <mergeCell ref="K33:K34"/>
    <mergeCell ref="L33:L34"/>
    <mergeCell ref="M33:M34"/>
    <mergeCell ref="A34:A35"/>
    <mergeCell ref="B34:B35"/>
    <mergeCell ref="C34:C35"/>
    <mergeCell ref="D34:D35"/>
    <mergeCell ref="E34:E35"/>
    <mergeCell ref="A32:A33"/>
    <mergeCell ref="B32:B33"/>
    <mergeCell ref="C32:C33"/>
    <mergeCell ref="D32:D33"/>
    <mergeCell ref="E32:E33"/>
    <mergeCell ref="N32:N33"/>
    <mergeCell ref="F33:F34"/>
    <mergeCell ref="G33:G34"/>
    <mergeCell ref="H33:H34"/>
    <mergeCell ref="I33:I34"/>
    <mergeCell ref="O30:O31"/>
    <mergeCell ref="F31:F32"/>
    <mergeCell ref="G31:G32"/>
    <mergeCell ref="H31:H32"/>
    <mergeCell ref="I31:I32"/>
    <mergeCell ref="J31:J32"/>
    <mergeCell ref="K31:K32"/>
    <mergeCell ref="L31:L32"/>
    <mergeCell ref="M31:M32"/>
    <mergeCell ref="O32:O33"/>
    <mergeCell ref="A30:A31"/>
    <mergeCell ref="B30:B31"/>
    <mergeCell ref="C30:C31"/>
    <mergeCell ref="D30:D31"/>
    <mergeCell ref="E30:E31"/>
    <mergeCell ref="N30:N31"/>
    <mergeCell ref="N28:N29"/>
    <mergeCell ref="O28:O29"/>
    <mergeCell ref="F29:F30"/>
    <mergeCell ref="G29:G30"/>
    <mergeCell ref="H29:H30"/>
    <mergeCell ref="I29:I30"/>
    <mergeCell ref="J29:J30"/>
    <mergeCell ref="K29:K30"/>
    <mergeCell ref="L29:L30"/>
    <mergeCell ref="M29:M30"/>
    <mergeCell ref="J27:J28"/>
    <mergeCell ref="K27:K28"/>
    <mergeCell ref="L27:L28"/>
    <mergeCell ref="M27:M28"/>
    <mergeCell ref="A28:A29"/>
    <mergeCell ref="B28:B29"/>
    <mergeCell ref="C28:C29"/>
    <mergeCell ref="D28:D29"/>
    <mergeCell ref="E28:E29"/>
    <mergeCell ref="A26:A27"/>
    <mergeCell ref="B26:B27"/>
    <mergeCell ref="C26:C27"/>
    <mergeCell ref="D26:D27"/>
    <mergeCell ref="E26:E27"/>
    <mergeCell ref="N26:N27"/>
    <mergeCell ref="F27:F28"/>
    <mergeCell ref="G27:G28"/>
    <mergeCell ref="H27:H28"/>
    <mergeCell ref="I27:I28"/>
    <mergeCell ref="O24:O25"/>
    <mergeCell ref="F25:F26"/>
    <mergeCell ref="G25:G26"/>
    <mergeCell ref="H25:H26"/>
    <mergeCell ref="I25:I26"/>
    <mergeCell ref="J25:J26"/>
    <mergeCell ref="K25:K26"/>
    <mergeCell ref="L25:L26"/>
    <mergeCell ref="M25:M26"/>
    <mergeCell ref="O26:O27"/>
    <mergeCell ref="A24:A25"/>
    <mergeCell ref="B24:B25"/>
    <mergeCell ref="C24:C25"/>
    <mergeCell ref="D24:D25"/>
    <mergeCell ref="E24:E25"/>
    <mergeCell ref="N24:N25"/>
    <mergeCell ref="N22:N23"/>
    <mergeCell ref="O22:O23"/>
    <mergeCell ref="F23:F24"/>
    <mergeCell ref="G23:G24"/>
    <mergeCell ref="H23:H24"/>
    <mergeCell ref="I23:I24"/>
    <mergeCell ref="J23:J24"/>
    <mergeCell ref="K23:K24"/>
    <mergeCell ref="L23:L24"/>
    <mergeCell ref="M23:M24"/>
    <mergeCell ref="J21:J22"/>
    <mergeCell ref="K21:K22"/>
    <mergeCell ref="L21:L22"/>
    <mergeCell ref="M21:M22"/>
    <mergeCell ref="A22:A23"/>
    <mergeCell ref="B22:B23"/>
    <mergeCell ref="C22:C23"/>
    <mergeCell ref="D22:D23"/>
    <mergeCell ref="E22:E23"/>
    <mergeCell ref="A20:A21"/>
    <mergeCell ref="B20:B21"/>
    <mergeCell ref="C20:C21"/>
    <mergeCell ref="D20:D21"/>
    <mergeCell ref="E20:E21"/>
    <mergeCell ref="N20:N21"/>
    <mergeCell ref="F21:F22"/>
    <mergeCell ref="G21:G22"/>
    <mergeCell ref="H21:H22"/>
    <mergeCell ref="I21:I22"/>
    <mergeCell ref="O18:O19"/>
    <mergeCell ref="F19:F20"/>
    <mergeCell ref="G19:G20"/>
    <mergeCell ref="H19:H20"/>
    <mergeCell ref="I19:I20"/>
    <mergeCell ref="J19:J20"/>
    <mergeCell ref="K19:K20"/>
    <mergeCell ref="L19:L20"/>
    <mergeCell ref="M19:M20"/>
    <mergeCell ref="O20:O21"/>
    <mergeCell ref="A18:A19"/>
    <mergeCell ref="B18:B19"/>
    <mergeCell ref="C18:C19"/>
    <mergeCell ref="D18:D19"/>
    <mergeCell ref="E18:E19"/>
    <mergeCell ref="N18:N19"/>
    <mergeCell ref="N16:N17"/>
    <mergeCell ref="O16:O17"/>
    <mergeCell ref="F17:F18"/>
    <mergeCell ref="G17:G18"/>
    <mergeCell ref="H17:H18"/>
    <mergeCell ref="I17:I18"/>
    <mergeCell ref="J17:J18"/>
    <mergeCell ref="K17:K18"/>
    <mergeCell ref="L17:L18"/>
    <mergeCell ref="M17:M18"/>
    <mergeCell ref="J15:J16"/>
    <mergeCell ref="K15:K16"/>
    <mergeCell ref="L15:L16"/>
    <mergeCell ref="M15:M16"/>
    <mergeCell ref="A16:A17"/>
    <mergeCell ref="B16:B17"/>
    <mergeCell ref="C16:C17"/>
    <mergeCell ref="D16:D17"/>
    <mergeCell ref="E16:E17"/>
    <mergeCell ref="A14:A15"/>
    <mergeCell ref="B14:B15"/>
    <mergeCell ref="C14:C15"/>
    <mergeCell ref="D14:D15"/>
    <mergeCell ref="E14:E15"/>
    <mergeCell ref="N14:N15"/>
    <mergeCell ref="F15:F16"/>
    <mergeCell ref="G15:G16"/>
    <mergeCell ref="H15:H16"/>
    <mergeCell ref="I15:I16"/>
    <mergeCell ref="O12:O13"/>
    <mergeCell ref="F13:F14"/>
    <mergeCell ref="G13:G14"/>
    <mergeCell ref="H13:H14"/>
    <mergeCell ref="I13:I14"/>
    <mergeCell ref="J13:J14"/>
    <mergeCell ref="K13:K14"/>
    <mergeCell ref="L13:L14"/>
    <mergeCell ref="M13:M14"/>
    <mergeCell ref="O14:O15"/>
    <mergeCell ref="A12:A13"/>
    <mergeCell ref="B12:B13"/>
    <mergeCell ref="C12:C13"/>
    <mergeCell ref="D12:D13"/>
    <mergeCell ref="E12:E13"/>
    <mergeCell ref="N12:N13"/>
    <mergeCell ref="N10:N11"/>
    <mergeCell ref="O10:O11"/>
    <mergeCell ref="F11:F12"/>
    <mergeCell ref="G11:G12"/>
    <mergeCell ref="H11:H12"/>
    <mergeCell ref="I11:I12"/>
    <mergeCell ref="J11:J12"/>
    <mergeCell ref="K11:K12"/>
    <mergeCell ref="L11:L12"/>
    <mergeCell ref="M11:M12"/>
    <mergeCell ref="M9:M10"/>
    <mergeCell ref="A10:A11"/>
    <mergeCell ref="B10:B11"/>
    <mergeCell ref="C10:C11"/>
    <mergeCell ref="D10:D11"/>
    <mergeCell ref="E10:E11"/>
    <mergeCell ref="E8:E9"/>
    <mergeCell ref="N8:N9"/>
    <mergeCell ref="O8:O9"/>
    <mergeCell ref="F9:F10"/>
    <mergeCell ref="G9:G10"/>
    <mergeCell ref="H9:H10"/>
    <mergeCell ref="I9:I10"/>
    <mergeCell ref="J9:J10"/>
    <mergeCell ref="K9:K10"/>
    <mergeCell ref="L9:L10"/>
    <mergeCell ref="G6:G8"/>
    <mergeCell ref="H6:H8"/>
    <mergeCell ref="K6:K8"/>
    <mergeCell ref="N6:N7"/>
    <mergeCell ref="O6:O7"/>
    <mergeCell ref="I7:I8"/>
    <mergeCell ref="J7:J8"/>
    <mergeCell ref="L7:L8"/>
    <mergeCell ref="M7:M8"/>
    <mergeCell ref="A6:A7"/>
    <mergeCell ref="B6:B7"/>
    <mergeCell ref="C6:C7"/>
    <mergeCell ref="D6:D7"/>
    <mergeCell ref="E6:E7"/>
    <mergeCell ref="F6:F8"/>
    <mergeCell ref="A8:A9"/>
    <mergeCell ref="B8:B9"/>
    <mergeCell ref="C8:C9"/>
    <mergeCell ref="D8:D9"/>
    <mergeCell ref="N2:O2"/>
    <mergeCell ref="D5:E5"/>
    <mergeCell ref="F5:G5"/>
    <mergeCell ref="I5:J5"/>
    <mergeCell ref="L5:M5"/>
    <mergeCell ref="N5:O5"/>
    <mergeCell ref="B1:O1"/>
    <mergeCell ref="A2:A4"/>
    <mergeCell ref="B2:B4"/>
    <mergeCell ref="C2:C4"/>
    <mergeCell ref="D2:E2"/>
    <mergeCell ref="F2:G2"/>
    <mergeCell ref="H2:H4"/>
    <mergeCell ref="I2:J2"/>
    <mergeCell ref="K2:K4"/>
    <mergeCell ref="L2:M2"/>
  </mergeCells>
  <pageMargins left="0.74791666666666667" right="0.74791666666666667" top="0.98402777777777783" bottom="0.98402777777777772" header="0.51180555555555562" footer="0.5"/>
  <pageSetup paperSize="9" scale="74" firstPageNumber="0" orientation="portrait" horizontalDpi="300" verticalDpi="300" r:id="rId1"/>
  <headerFooter alignWithMargins="0">
    <oddFooter>&amp;CStrona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150" zoomScaleNormal="70" zoomScaleSheetLayoutView="150" workbookViewId="0"/>
  </sheetViews>
  <sheetFormatPr defaultRowHeight="12.75" x14ac:dyDescent="0.2"/>
  <sheetData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150" zoomScaleNormal="70" zoomScaleSheetLayoutView="150" workbookViewId="0"/>
  </sheetViews>
  <sheetFormatPr defaultRowHeight="12.75" x14ac:dyDescent="0.2"/>
  <sheetData/>
  <pageMargins left="0.74791666666666667" right="0.74791666666666667" top="0.98402777777777783" bottom="0.98402777777777783" header="0.51180555555555562" footer="0.5118055555555556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Wierzchoś</dc:creator>
  <cp:lastModifiedBy>Agnieszka Wierzchoś</cp:lastModifiedBy>
  <dcterms:created xsi:type="dcterms:W3CDTF">2019-08-22T06:43:12Z</dcterms:created>
  <dcterms:modified xsi:type="dcterms:W3CDTF">2019-08-22T06:43:12Z</dcterms:modified>
</cp:coreProperties>
</file>