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32FF2977-8AD5-44C5-BD9F-2437B1083C92}" xr6:coauthVersionLast="47" xr6:coauthVersionMax="47" xr10:uidLastSave="{00000000-0000-0000-0000-000000000000}"/>
  <bookViews>
    <workbookView xWindow="1380" yWindow="2190" windowWidth="15330" windowHeight="10890" xr2:uid="{00000000-000D-0000-FFFF-FFFF00000000}"/>
  </bookViews>
  <sheets>
    <sheet name="I i II część zamówienia" sheetId="1" r:id="rId1"/>
  </sheets>
  <definedNames>
    <definedName name="Print_Area" localSheetId="0">'I i II część zamówienia'!$A$1:$K$4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I28" i="1" s="1"/>
  <c r="D27" i="1"/>
  <c r="F27" i="1" s="1"/>
  <c r="D26" i="1"/>
  <c r="F26" i="1" s="1"/>
  <c r="F25" i="1"/>
  <c r="H25" i="1" s="1"/>
  <c r="I25" i="1" s="1"/>
  <c r="F24" i="1"/>
  <c r="D29" i="1" l="1"/>
  <c r="I26" i="1"/>
  <c r="H26" i="1"/>
  <c r="F29" i="1"/>
  <c r="H27" i="1"/>
  <c r="I27" i="1" s="1"/>
  <c r="H24" i="1"/>
  <c r="H29" i="1" l="1"/>
  <c r="I24" i="1"/>
  <c r="I29" i="1" s="1"/>
  <c r="D13" i="1" l="1"/>
  <c r="F11" i="1"/>
  <c r="D12" i="1"/>
  <c r="F12" i="1" s="1"/>
  <c r="D15" i="1" l="1"/>
  <c r="F13" i="1"/>
  <c r="H13" i="1" s="1"/>
  <c r="I13" i="1" s="1"/>
  <c r="H11" i="1"/>
  <c r="I11" i="1" s="1"/>
  <c r="H12" i="1"/>
  <c r="I12" i="1" s="1"/>
  <c r="H14" i="1" l="1"/>
  <c r="I14" i="1" s="1"/>
  <c r="F10" i="1" l="1"/>
  <c r="F15" i="1" s="1"/>
  <c r="H10" i="1" l="1"/>
  <c r="H15" i="1" s="1"/>
  <c r="I10" i="1" l="1"/>
  <c r="I15" i="1" l="1"/>
  <c r="S21" i="1" s="1"/>
  <c r="S22" i="1" s="1"/>
  <c r="S23" i="1" s="1"/>
</calcChain>
</file>

<file path=xl/sharedStrings.xml><?xml version="1.0" encoding="utf-8"?>
<sst xmlns="http://schemas.openxmlformats.org/spreadsheetml/2006/main" count="49" uniqueCount="31">
  <si>
    <t>Lp.</t>
  </si>
  <si>
    <t>Oznaczenie składnika cenowego</t>
  </si>
  <si>
    <t>Podatek VAT</t>
  </si>
  <si>
    <t>%</t>
  </si>
  <si>
    <t>x</t>
  </si>
  <si>
    <t>Cena jednostkowa netto w zł. (do czterech miejsc po przecinku)</t>
  </si>
  <si>
    <t>suma brutto</t>
  </si>
  <si>
    <t>suma netto</t>
  </si>
  <si>
    <t>z prawem opcji</t>
  </si>
  <si>
    <t>wartość w Euro</t>
  </si>
  <si>
    <t>Wartość brutto w zł.(dwa miejsca po przecinku)
 kol. 5 + kol. 7</t>
  </si>
  <si>
    <t>Wartość netto w zł. (dwa miejsca po przecinku) 
kol. 3 x kol. 4</t>
  </si>
  <si>
    <t>kwota w zł (dwa miejsca po przecinku) kol. 5 x 23%</t>
  </si>
  <si>
    <t>ENERGIA CZYNNA WRAZ Z USŁUGĄ DYSTRYBUCJI</t>
  </si>
  <si>
    <t xml:space="preserve">Ilość energii elektrycznej (kWh) </t>
  </si>
  <si>
    <t>„Kompleksowa dostawa energii elektrycznej dla Powiatu Rawickiego i jego jednostek organizacyjnych na okres od 01.01.2024 r. do 31.12.2025 r."</t>
  </si>
  <si>
    <t xml:space="preserve">Energia elektryczna (czynna)  dla Taryf  CXX -  od 01.01.2024 do 31.12.2024 r. </t>
  </si>
  <si>
    <t>Energia elektryczna (czynna)  dla Taryf  GXX - od 01.01.2024 do 31.12.2024 r.</t>
  </si>
  <si>
    <t>Wartość usługi dystrybucji za okres od 01.01.2024 r. do 31.12.2024 r. (wartość wyliczona przez Zamawiającego na podstawie obowiązujących przepisów prawa oraz stawek, Wykonawca nie modyfikuje kwoty za usługę dystrybucji)</t>
  </si>
  <si>
    <t>I część zamówienia - dotyczy zamówienia na rok 2024</t>
  </si>
  <si>
    <t>II część zamówienia - dotyczy zamówienia na rok 2025</t>
  </si>
  <si>
    <t xml:space="preserve">Energia elektryczna (czynna)  dla Taryf  CXX -  od 01.01.2025 do 31.12.2025 r. </t>
  </si>
  <si>
    <t>Energia elektryczna (czynna)  dla Taryf  GXX - od 01.01.2025 do 31.12.2025 r.</t>
  </si>
  <si>
    <t>Prawo opcji 15% ilości energii dla zamówienia podstawowego dla Taryf GXX - od 01.01.2025 do 31.12.2025 r.</t>
  </si>
  <si>
    <t>Wartość usługi dystrybucji za okres od 01.01.2025 r. do 31.12.2025 r. (wartość wyliczona przez Zamawiającego na podstawie obowiązujących przepisów prawa oraz stawek, Wykonawca nie modyfikuje kwoty za usługę dystrybucji)</t>
  </si>
  <si>
    <t>Prawo opcji 15% ilości energii dla zamówienia podstawowego dla Taryf CXX - od 01.01.2024 do 31.12.2024 r.</t>
  </si>
  <si>
    <t>Prawo opcji 15% ilości energii dla zamówienia podstawowego dla Taryf GXX - od 01.01.2024 do 31.12.2024 r.</t>
  </si>
  <si>
    <t xml:space="preserve">Załącznik nr 3.1 do SWZ - kalkulator </t>
  </si>
  <si>
    <t>Razem brutto (suma poz. 1-5)</t>
  </si>
  <si>
    <t>Prawo opcji 15% ilości energii dla zamówienia podstawowego dla Taryf CXX - od 01.01.2025 do 31.12.2025 r.</t>
  </si>
  <si>
    <t xml:space="preserve">Wykonawca może skorzystać z przygotowanego przez Zamawiającego kalkulatora stanowiącego Załącznik nr 3.1 do SWZ, przy czym  wyliczenia z kalkulatora nie  stanowią podstawy do jakichkolwiek roszczeń Wykonawcy w stosunku do Zamawiającego i sam kalkulator nie stanowi załącznika do oferty.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</si>
</sst>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left" vertical="center"/>
    </xf>
    <xf numFmtId="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showGridLines="0" tabSelected="1" zoomScale="80" zoomScaleNormal="80" workbookViewId="0">
      <selection activeCell="K31" sqref="K31"/>
    </sheetView>
  </sheetViews>
  <sheetFormatPr defaultColWidth="9.28515625" defaultRowHeight="12.75" x14ac:dyDescent="0.25"/>
  <cols>
    <col min="1" max="1" width="5.7109375" style="2" customWidth="1"/>
    <col min="2" max="2" width="6.7109375" style="2" customWidth="1"/>
    <col min="3" max="3" width="54.85546875" style="2" customWidth="1"/>
    <col min="4" max="4" width="13.7109375" style="2" customWidth="1"/>
    <col min="5" max="5" width="11.140625" style="2" customWidth="1"/>
    <col min="6" max="6" width="14.7109375" style="2" customWidth="1"/>
    <col min="7" max="7" width="9.42578125" style="2" customWidth="1"/>
    <col min="8" max="8" width="14.28515625" style="2" customWidth="1"/>
    <col min="9" max="9" width="14.7109375" style="2" customWidth="1"/>
    <col min="10" max="10" width="16.85546875" style="2" customWidth="1"/>
    <col min="11" max="11" width="15.7109375" style="2" customWidth="1"/>
    <col min="12" max="12" width="74" style="2" customWidth="1"/>
    <col min="13" max="13" width="38.28515625" style="2" customWidth="1"/>
    <col min="14" max="14" width="14" style="2" customWidth="1"/>
    <col min="15" max="15" width="11.28515625" style="2" customWidth="1"/>
    <col min="16" max="16" width="13.42578125" style="2" customWidth="1"/>
    <col min="17" max="17" width="14.42578125" style="2" customWidth="1"/>
    <col min="18" max="18" width="15.28515625" style="2" customWidth="1"/>
    <col min="19" max="19" width="12.7109375" style="2" customWidth="1"/>
    <col min="20" max="20" width="12.5703125" style="2" customWidth="1"/>
    <col min="21" max="21" width="13.5703125" style="2" customWidth="1"/>
    <col min="22" max="16384" width="9.28515625" style="2"/>
  </cols>
  <sheetData>
    <row r="1" spans="1:11" ht="26.45" customHeight="1" x14ac:dyDescent="0.25">
      <c r="A1" s="1"/>
      <c r="B1" s="29" t="s">
        <v>27</v>
      </c>
      <c r="C1" s="29"/>
      <c r="D1" s="29"/>
      <c r="E1" s="29"/>
      <c r="F1" s="29"/>
      <c r="G1" s="29"/>
      <c r="H1" s="29"/>
      <c r="I1" s="29"/>
      <c r="J1" s="1"/>
      <c r="K1" s="1"/>
    </row>
    <row r="2" spans="1:11" x14ac:dyDescent="0.25">
      <c r="A2" s="3"/>
      <c r="B2" s="30" t="s">
        <v>15</v>
      </c>
      <c r="C2" s="30"/>
      <c r="D2" s="30"/>
      <c r="E2" s="30"/>
      <c r="F2" s="30"/>
      <c r="G2" s="30"/>
      <c r="H2" s="30"/>
      <c r="I2" s="30"/>
      <c r="J2" s="3"/>
      <c r="K2" s="3"/>
    </row>
    <row r="3" spans="1:11" ht="1.9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1.9" customHeight="1" x14ac:dyDescent="0.25">
      <c r="B4" s="22" t="s">
        <v>19</v>
      </c>
      <c r="C4" s="22"/>
      <c r="D4" s="23"/>
      <c r="E4" s="24"/>
      <c r="F4" s="24"/>
      <c r="G4" s="24"/>
      <c r="H4" s="24"/>
      <c r="I4" s="24"/>
    </row>
    <row r="5" spans="1:11" s="4" customFormat="1" x14ac:dyDescent="0.25">
      <c r="B5" s="33" t="s">
        <v>0</v>
      </c>
      <c r="C5" s="33" t="s">
        <v>1</v>
      </c>
      <c r="D5" s="33" t="s">
        <v>14</v>
      </c>
      <c r="E5" s="33" t="s">
        <v>5</v>
      </c>
      <c r="F5" s="33" t="s">
        <v>11</v>
      </c>
      <c r="G5" s="35" t="s">
        <v>2</v>
      </c>
      <c r="H5" s="36"/>
      <c r="I5" s="33" t="s">
        <v>10</v>
      </c>
    </row>
    <row r="6" spans="1:11" s="4" customFormat="1" x14ac:dyDescent="0.25">
      <c r="B6" s="34"/>
      <c r="C6" s="34"/>
      <c r="D6" s="34"/>
      <c r="E6" s="34"/>
      <c r="F6" s="34"/>
      <c r="G6" s="37"/>
      <c r="H6" s="38"/>
      <c r="I6" s="34"/>
    </row>
    <row r="7" spans="1:11" s="4" customFormat="1" ht="75.599999999999994" customHeight="1" x14ac:dyDescent="0.25">
      <c r="B7" s="34"/>
      <c r="C7" s="34"/>
      <c r="D7" s="34"/>
      <c r="E7" s="34"/>
      <c r="F7" s="34"/>
      <c r="G7" s="5" t="s">
        <v>3</v>
      </c>
      <c r="H7" s="5" t="s">
        <v>12</v>
      </c>
      <c r="I7" s="34"/>
    </row>
    <row r="8" spans="1:11" s="4" customFormat="1" x14ac:dyDescent="0.2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</row>
    <row r="9" spans="1:11" s="4" customFormat="1" x14ac:dyDescent="0.25">
      <c r="B9" s="26" t="s">
        <v>13</v>
      </c>
      <c r="C9" s="27"/>
      <c r="D9" s="27"/>
      <c r="E9" s="27"/>
      <c r="F9" s="27"/>
      <c r="G9" s="27"/>
      <c r="H9" s="27"/>
      <c r="I9" s="28"/>
    </row>
    <row r="10" spans="1:11" ht="33.6" customHeight="1" x14ac:dyDescent="0.25">
      <c r="B10" s="7">
        <v>1</v>
      </c>
      <c r="C10" s="25" t="s">
        <v>16</v>
      </c>
      <c r="D10" s="8">
        <v>423898</v>
      </c>
      <c r="E10" s="9"/>
      <c r="F10" s="10">
        <f>ROUND(D10*E10,2)</f>
        <v>0</v>
      </c>
      <c r="G10" s="10">
        <v>23</v>
      </c>
      <c r="H10" s="10">
        <f>ROUND(F10*0.23,2)</f>
        <v>0</v>
      </c>
      <c r="I10" s="10">
        <f>F10+H10</f>
        <v>0</v>
      </c>
    </row>
    <row r="11" spans="1:11" ht="33.6" customHeight="1" x14ac:dyDescent="0.25">
      <c r="B11" s="7">
        <v>2</v>
      </c>
      <c r="C11" s="25" t="s">
        <v>17</v>
      </c>
      <c r="D11" s="8">
        <v>418146</v>
      </c>
      <c r="E11" s="9"/>
      <c r="F11" s="10">
        <f t="shared" ref="F11:F13" si="0">ROUND(D11*E11,2)</f>
        <v>0</v>
      </c>
      <c r="G11" s="10">
        <v>23</v>
      </c>
      <c r="H11" s="10">
        <f t="shared" ref="H11:H13" si="1">ROUND(F11*0.23,2)</f>
        <v>0</v>
      </c>
      <c r="I11" s="10">
        <f t="shared" ref="I11:I13" si="2">F11+H11</f>
        <v>0</v>
      </c>
    </row>
    <row r="12" spans="1:11" ht="33.6" customHeight="1" x14ac:dyDescent="0.25">
      <c r="B12" s="7">
        <v>3</v>
      </c>
      <c r="C12" s="25" t="s">
        <v>25</v>
      </c>
      <c r="D12" s="8">
        <f>ROUND(D10*0.15,0)</f>
        <v>63585</v>
      </c>
      <c r="E12" s="9"/>
      <c r="F12" s="10">
        <f t="shared" si="0"/>
        <v>0</v>
      </c>
      <c r="G12" s="10">
        <v>23</v>
      </c>
      <c r="H12" s="10">
        <f t="shared" si="1"/>
        <v>0</v>
      </c>
      <c r="I12" s="10">
        <f t="shared" si="2"/>
        <v>0</v>
      </c>
    </row>
    <row r="13" spans="1:11" ht="36.6" customHeight="1" x14ac:dyDescent="0.25">
      <c r="B13" s="7">
        <v>4</v>
      </c>
      <c r="C13" s="25" t="s">
        <v>26</v>
      </c>
      <c r="D13" s="8">
        <f>ROUND(D11*0.15,0)</f>
        <v>62722</v>
      </c>
      <c r="E13" s="9"/>
      <c r="F13" s="10">
        <f t="shared" si="0"/>
        <v>0</v>
      </c>
      <c r="G13" s="10">
        <v>23</v>
      </c>
      <c r="H13" s="10">
        <f t="shared" si="1"/>
        <v>0</v>
      </c>
      <c r="I13" s="10">
        <f t="shared" si="2"/>
        <v>0</v>
      </c>
    </row>
    <row r="14" spans="1:11" ht="63" customHeight="1" x14ac:dyDescent="0.25">
      <c r="B14" s="7">
        <v>5</v>
      </c>
      <c r="C14" s="25" t="s">
        <v>18</v>
      </c>
      <c r="D14" s="11" t="s">
        <v>4</v>
      </c>
      <c r="E14" s="12" t="s">
        <v>4</v>
      </c>
      <c r="F14" s="10">
        <v>466639.51</v>
      </c>
      <c r="G14" s="10">
        <v>23</v>
      </c>
      <c r="H14" s="10">
        <f t="shared" ref="H14" si="3">ROUND(F14*0.23,2)</f>
        <v>107327.09</v>
      </c>
      <c r="I14" s="10">
        <f t="shared" ref="I14" si="4">F14+H14</f>
        <v>573966.6</v>
      </c>
    </row>
    <row r="15" spans="1:11" ht="28.9" customHeight="1" x14ac:dyDescent="0.25">
      <c r="B15" s="7">
        <v>6</v>
      </c>
      <c r="C15" s="13" t="s">
        <v>28</v>
      </c>
      <c r="D15" s="14">
        <f>SUM(D10:D13)</f>
        <v>968351</v>
      </c>
      <c r="E15" s="15" t="s">
        <v>4</v>
      </c>
      <c r="F15" s="16">
        <f>SUM(F10:F14)</f>
        <v>466639.51</v>
      </c>
      <c r="G15" s="16" t="s">
        <v>4</v>
      </c>
      <c r="H15" s="16">
        <f>SUM(H10:H14)</f>
        <v>107327.09</v>
      </c>
      <c r="I15" s="16">
        <f>SUM(I10:I14)</f>
        <v>573966.6</v>
      </c>
    </row>
    <row r="16" spans="1:11" x14ac:dyDescent="0.25">
      <c r="C16" s="3"/>
      <c r="D16" s="17"/>
      <c r="E16" s="18"/>
      <c r="F16" s="19"/>
      <c r="G16" s="20"/>
      <c r="H16" s="19"/>
      <c r="I16" s="20"/>
    </row>
    <row r="17" spans="1:19" ht="15.6" customHeight="1" x14ac:dyDescent="0.25"/>
    <row r="18" spans="1:19" ht="35.450000000000003" customHeight="1" x14ac:dyDescent="0.25">
      <c r="A18" s="1"/>
      <c r="B18" s="22" t="s">
        <v>20</v>
      </c>
      <c r="C18" s="22"/>
      <c r="D18" s="23"/>
      <c r="E18" s="24"/>
      <c r="F18" s="24"/>
      <c r="G18" s="24"/>
      <c r="H18" s="24"/>
      <c r="I18" s="24"/>
      <c r="J18" s="1"/>
      <c r="K18" s="1"/>
    </row>
    <row r="19" spans="1:19" ht="73.150000000000006" customHeight="1" x14ac:dyDescent="0.25">
      <c r="A19" s="1"/>
      <c r="B19" s="33" t="s">
        <v>0</v>
      </c>
      <c r="C19" s="33" t="s">
        <v>1</v>
      </c>
      <c r="D19" s="33" t="s">
        <v>14</v>
      </c>
      <c r="E19" s="33" t="s">
        <v>5</v>
      </c>
      <c r="F19" s="33" t="s">
        <v>11</v>
      </c>
      <c r="G19" s="35" t="s">
        <v>2</v>
      </c>
      <c r="H19" s="36"/>
      <c r="I19" s="33" t="s">
        <v>10</v>
      </c>
      <c r="J19" s="1"/>
      <c r="K19" s="1"/>
    </row>
    <row r="20" spans="1:19" x14ac:dyDescent="0.25">
      <c r="B20" s="34"/>
      <c r="C20" s="34"/>
      <c r="D20" s="34"/>
      <c r="E20" s="34"/>
      <c r="F20" s="34"/>
      <c r="G20" s="37"/>
      <c r="H20" s="38"/>
      <c r="I20" s="34"/>
    </row>
    <row r="21" spans="1:19" ht="51" x14ac:dyDescent="0.25">
      <c r="B21" s="34"/>
      <c r="C21" s="34"/>
      <c r="D21" s="34"/>
      <c r="E21" s="34"/>
      <c r="F21" s="34"/>
      <c r="G21" s="5" t="s">
        <v>3</v>
      </c>
      <c r="H21" s="5" t="s">
        <v>12</v>
      </c>
      <c r="I21" s="34"/>
      <c r="Q21" s="2" t="s">
        <v>8</v>
      </c>
      <c r="R21" s="2" t="s">
        <v>6</v>
      </c>
      <c r="S21" s="21" t="e">
        <f>I15+#REF!</f>
        <v>#REF!</v>
      </c>
    </row>
    <row r="22" spans="1:19" x14ac:dyDescent="0.25">
      <c r="B22" s="6">
        <v>1</v>
      </c>
      <c r="C22" s="6">
        <v>2</v>
      </c>
      <c r="D22" s="6">
        <v>3</v>
      </c>
      <c r="E22" s="6">
        <v>4</v>
      </c>
      <c r="F22" s="6">
        <v>5</v>
      </c>
      <c r="G22" s="6">
        <v>6</v>
      </c>
      <c r="H22" s="6">
        <v>7</v>
      </c>
      <c r="I22" s="6">
        <v>8</v>
      </c>
      <c r="J22" s="21"/>
      <c r="R22" s="2" t="s">
        <v>7</v>
      </c>
      <c r="S22" s="21" t="e">
        <f>S21/1.23</f>
        <v>#REF!</v>
      </c>
    </row>
    <row r="23" spans="1:19" ht="13.15" customHeight="1" x14ac:dyDescent="0.25">
      <c r="B23" s="26" t="s">
        <v>13</v>
      </c>
      <c r="C23" s="27"/>
      <c r="D23" s="27"/>
      <c r="E23" s="27"/>
      <c r="F23" s="27"/>
      <c r="G23" s="27"/>
      <c r="H23" s="27"/>
      <c r="I23" s="28"/>
      <c r="J23" s="21"/>
      <c r="R23" s="2" t="s">
        <v>9</v>
      </c>
      <c r="S23" s="21" t="e">
        <f>ROUND(S22/4.3117,2)</f>
        <v>#REF!</v>
      </c>
    </row>
    <row r="24" spans="1:19" ht="25.5" x14ac:dyDescent="0.25">
      <c r="B24" s="7">
        <v>1</v>
      </c>
      <c r="C24" s="25" t="s">
        <v>21</v>
      </c>
      <c r="D24" s="8">
        <v>423898</v>
      </c>
      <c r="E24" s="9"/>
      <c r="F24" s="10">
        <f>ROUND(D24*E24,2)</f>
        <v>0</v>
      </c>
      <c r="G24" s="10">
        <v>23</v>
      </c>
      <c r="H24" s="10">
        <f>ROUND(F24*0.23,2)</f>
        <v>0</v>
      </c>
      <c r="I24" s="10">
        <f>F24+H24</f>
        <v>0</v>
      </c>
      <c r="J24" s="21"/>
      <c r="S24" s="21"/>
    </row>
    <row r="25" spans="1:19" ht="25.5" x14ac:dyDescent="0.25">
      <c r="B25" s="7">
        <v>2</v>
      </c>
      <c r="C25" s="25" t="s">
        <v>22</v>
      </c>
      <c r="D25" s="8">
        <v>418146</v>
      </c>
      <c r="E25" s="9"/>
      <c r="F25" s="10">
        <f t="shared" ref="F25:F27" si="5">ROUND(D25*E25,2)</f>
        <v>0</v>
      </c>
      <c r="G25" s="10">
        <v>23</v>
      </c>
      <c r="H25" s="10">
        <f t="shared" ref="H25:H28" si="6">ROUND(F25*0.23,2)</f>
        <v>0</v>
      </c>
      <c r="I25" s="10">
        <f t="shared" ref="I25:I28" si="7">F25+H25</f>
        <v>0</v>
      </c>
      <c r="J25" s="21"/>
    </row>
    <row r="26" spans="1:19" ht="25.5" x14ac:dyDescent="0.25">
      <c r="B26" s="7">
        <v>3</v>
      </c>
      <c r="C26" s="25" t="s">
        <v>29</v>
      </c>
      <c r="D26" s="8">
        <f>ROUND(D24*0.15,0)</f>
        <v>63585</v>
      </c>
      <c r="E26" s="9"/>
      <c r="F26" s="10">
        <f t="shared" si="5"/>
        <v>0</v>
      </c>
      <c r="G26" s="10">
        <v>23</v>
      </c>
      <c r="H26" s="10">
        <f t="shared" si="6"/>
        <v>0</v>
      </c>
      <c r="I26" s="10">
        <f t="shared" si="7"/>
        <v>0</v>
      </c>
      <c r="J26" s="21"/>
      <c r="K26" s="3"/>
    </row>
    <row r="27" spans="1:19" ht="25.5" x14ac:dyDescent="0.25">
      <c r="B27" s="7">
        <v>4</v>
      </c>
      <c r="C27" s="25" t="s">
        <v>23</v>
      </c>
      <c r="D27" s="8">
        <f>ROUND(D25*0.15,0)</f>
        <v>62722</v>
      </c>
      <c r="E27" s="9"/>
      <c r="F27" s="10">
        <f t="shared" si="5"/>
        <v>0</v>
      </c>
      <c r="G27" s="10">
        <v>23</v>
      </c>
      <c r="H27" s="10">
        <f t="shared" si="6"/>
        <v>0</v>
      </c>
      <c r="I27" s="10">
        <f t="shared" si="7"/>
        <v>0</v>
      </c>
    </row>
    <row r="28" spans="1:19" ht="51" x14ac:dyDescent="0.25">
      <c r="B28" s="7">
        <v>5</v>
      </c>
      <c r="C28" s="25" t="s">
        <v>24</v>
      </c>
      <c r="D28" s="11" t="s">
        <v>4</v>
      </c>
      <c r="E28" s="12" t="s">
        <v>4</v>
      </c>
      <c r="F28" s="10">
        <v>466639.51</v>
      </c>
      <c r="G28" s="10">
        <v>23</v>
      </c>
      <c r="H28" s="10">
        <f t="shared" si="6"/>
        <v>107327.09</v>
      </c>
      <c r="I28" s="10">
        <f t="shared" si="7"/>
        <v>573966.6</v>
      </c>
    </row>
    <row r="29" spans="1:19" x14ac:dyDescent="0.25">
      <c r="B29" s="7">
        <v>6</v>
      </c>
      <c r="C29" s="13" t="s">
        <v>28</v>
      </c>
      <c r="D29" s="14">
        <f>SUM(D24:D27)</f>
        <v>968351</v>
      </c>
      <c r="E29" s="15" t="s">
        <v>4</v>
      </c>
      <c r="F29" s="16">
        <f>SUM(F24:F28)</f>
        <v>466639.51</v>
      </c>
      <c r="G29" s="16" t="s">
        <v>4</v>
      </c>
      <c r="H29" s="16">
        <f>SUM(H24:H28)</f>
        <v>107327.09</v>
      </c>
      <c r="I29" s="16">
        <f>SUM(I24:I28)</f>
        <v>573966.6</v>
      </c>
    </row>
    <row r="31" spans="1:19" ht="69" customHeight="1" x14ac:dyDescent="0.25">
      <c r="B31" s="26" t="s">
        <v>30</v>
      </c>
      <c r="C31" s="31"/>
      <c r="D31" s="31"/>
      <c r="E31" s="31"/>
      <c r="F31" s="31"/>
      <c r="G31" s="31"/>
      <c r="H31" s="31"/>
      <c r="I31" s="32"/>
    </row>
    <row r="39" s="2" customFormat="1" ht="15" customHeight="1" x14ac:dyDescent="0.25"/>
  </sheetData>
  <mergeCells count="19">
    <mergeCell ref="F19:F21"/>
    <mergeCell ref="G19:H20"/>
    <mergeCell ref="I19:I21"/>
    <mergeCell ref="B23:I23"/>
    <mergeCell ref="B1:I1"/>
    <mergeCell ref="B2:I2"/>
    <mergeCell ref="B31:I31"/>
    <mergeCell ref="B5:B7"/>
    <mergeCell ref="C5:C7"/>
    <mergeCell ref="D5:D7"/>
    <mergeCell ref="E5:E7"/>
    <mergeCell ref="F5:F7"/>
    <mergeCell ref="G5:H6"/>
    <mergeCell ref="I5:I7"/>
    <mergeCell ref="B9:I9"/>
    <mergeCell ref="B19:B21"/>
    <mergeCell ref="C19:C21"/>
    <mergeCell ref="D19:D21"/>
    <mergeCell ref="E19:E21"/>
  </mergeCells>
  <phoneticPr fontId="1" type="noConversion"/>
  <pageMargins left="0.7" right="0.7" top="0.75" bottom="0.75" header="0.3" footer="0.3"/>
  <pageSetup paperSize="9" scale="3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 i II część zamówienia</vt:lpstr>
      <vt:lpstr>'I i II część zamówienia'!Print_Area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2023-07-19T09:25:21Z</dcterms:modified>
</cp:coreProperties>
</file>