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ZIAŁ ds. zamówień publicznych\PRZETARGI\przetargi 2025\PCUW.261.3.1. - Gaz\POSTĘPOWANIE\SWZ i załączniki\"/>
    </mc:Choice>
  </mc:AlternateContent>
  <xr:revisionPtr revIDLastSave="0" documentId="8_{635BC038-42E8-48B8-A888-5D3213461C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Arkusz1!$A$5:$K$8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51" i="1"/>
  <c r="F47" i="1"/>
  <c r="F8" i="1" l="1"/>
  <c r="F9" i="1"/>
  <c r="F10" i="1"/>
  <c r="F11" i="1"/>
  <c r="F12" i="1"/>
  <c r="F13" i="1"/>
  <c r="F14" i="1"/>
  <c r="F15" i="1"/>
  <c r="F16" i="1"/>
  <c r="F17" i="1"/>
  <c r="F18" i="1"/>
  <c r="F7" i="1"/>
  <c r="I35" i="1"/>
  <c r="J35" i="1" s="1"/>
  <c r="F19" i="1" l="1"/>
  <c r="G40" i="1" s="1"/>
  <c r="G26" i="1"/>
  <c r="I26" i="1" s="1"/>
  <c r="G27" i="1"/>
  <c r="I27" i="1" s="1"/>
  <c r="J27" i="1" s="1"/>
  <c r="G28" i="1"/>
  <c r="I28" i="1" l="1"/>
  <c r="J28" i="1" s="1"/>
  <c r="J26" i="1"/>
  <c r="E51" i="1"/>
  <c r="E50" i="1"/>
  <c r="E49" i="1"/>
  <c r="E48" i="1" l="1"/>
  <c r="F48" i="1" l="1"/>
  <c r="G48" i="1" s="1"/>
  <c r="F49" i="1"/>
  <c r="G51" i="1" l="1"/>
  <c r="I48" i="1"/>
  <c r="G49" i="1"/>
  <c r="I49" i="1" s="1"/>
  <c r="J49" i="1" s="1"/>
  <c r="G50" i="1"/>
  <c r="I50" i="1" s="1"/>
  <c r="H16" i="1"/>
  <c r="I16" i="1" s="1"/>
  <c r="H13" i="1"/>
  <c r="I13" i="1" s="1"/>
  <c r="H9" i="1"/>
  <c r="I51" i="1" l="1"/>
  <c r="J51" i="1" s="1"/>
  <c r="J50" i="1"/>
  <c r="J48" i="1"/>
  <c r="H18" i="1"/>
  <c r="I18" i="1" s="1"/>
  <c r="H10" i="1"/>
  <c r="I10" i="1" s="1"/>
  <c r="H11" i="1"/>
  <c r="I11" i="1" s="1"/>
  <c r="H14" i="1"/>
  <c r="I14" i="1" s="1"/>
  <c r="H17" i="1"/>
  <c r="I17" i="1" s="1"/>
  <c r="H12" i="1"/>
  <c r="I12" i="1" s="1"/>
  <c r="H15" i="1"/>
  <c r="I15" i="1" s="1"/>
  <c r="I9" i="1"/>
  <c r="E47" i="1" l="1"/>
  <c r="G25" i="1" l="1"/>
  <c r="G24" i="1"/>
  <c r="G29" i="1" s="1"/>
  <c r="G41" i="1" l="1"/>
  <c r="G43" i="1" s="1"/>
  <c r="I29" i="1"/>
  <c r="J29" i="1" s="1"/>
  <c r="I25" i="1"/>
  <c r="J25" i="1" s="1"/>
  <c r="I24" i="1"/>
  <c r="J24" i="1" s="1"/>
  <c r="I41" i="1" l="1"/>
  <c r="J41" i="1"/>
  <c r="H8" i="1"/>
  <c r="I8" i="1" s="1"/>
  <c r="H7" i="1" l="1"/>
  <c r="H19" i="1" s="1"/>
  <c r="I7" i="1" l="1"/>
  <c r="I19" i="1" s="1"/>
  <c r="I40" i="1" l="1"/>
  <c r="I43" i="1" s="1"/>
  <c r="J40" i="1" l="1"/>
  <c r="J43" i="1" s="1"/>
  <c r="G47" i="1" l="1"/>
  <c r="G52" i="1" s="1"/>
  <c r="G56" i="1" s="1"/>
  <c r="I47" i="1" l="1"/>
  <c r="I52" i="1" s="1"/>
  <c r="I56" i="1" s="1"/>
  <c r="J47" i="1" l="1"/>
  <c r="J52" i="1" s="1"/>
  <c r="J56" i="1" s="1"/>
  <c r="G42" i="1" l="1"/>
  <c r="I42" i="1"/>
  <c r="J42" i="1" l="1"/>
</calcChain>
</file>

<file path=xl/sharedStrings.xml><?xml version="1.0" encoding="utf-8"?>
<sst xmlns="http://schemas.openxmlformats.org/spreadsheetml/2006/main" count="97" uniqueCount="80">
  <si>
    <t>Nazwa opłaty</t>
  </si>
  <si>
    <t>Stawka podatku VAT %</t>
  </si>
  <si>
    <t>Zamówienie podstawowe zł brutto</t>
  </si>
  <si>
    <t>Rozliczenie wg cen taryfowych/konkurencyjnych</t>
  </si>
  <si>
    <t>Podatek VAT zł</t>
  </si>
  <si>
    <t>Stawka jednostkowa  (dla J.M z kol.3) zł netto</t>
  </si>
  <si>
    <t>Wartość zamówienia podstawowego zł netto (kol. 3 x 4 x 5)</t>
  </si>
  <si>
    <t>Podatek VAT zł (kol. 5 x 23%)</t>
  </si>
  <si>
    <t>Zamówienie podstawowe zł brutto (kol. 5 +7)</t>
  </si>
  <si>
    <t xml:space="preserve">Ilość j.m.
</t>
  </si>
  <si>
    <t xml:space="preserve">Ilość miesięcy </t>
  </si>
  <si>
    <t>Paliwo gazowe w podziale na płatnika podatku akcyzowego   oraz jednostka miary</t>
  </si>
  <si>
    <t>Wartość zamówienia podstawowego zł netto (kol. 3 x 4)</t>
  </si>
  <si>
    <t>2. Wyliczenie zakupu paliwa gazowego dla zamówienia podstawowego:</t>
  </si>
  <si>
    <t>Podatek VAT zł (kol. 1 x 23%)</t>
  </si>
  <si>
    <t>Zamówienie podstawowe zł brutto (kol. 1 +3)</t>
  </si>
  <si>
    <t xml:space="preserve">Wartość zamówienia podstawowego zł netto </t>
  </si>
  <si>
    <t xml:space="preserve">Podatek VAT zł </t>
  </si>
  <si>
    <t>Nazwa opłat</t>
  </si>
  <si>
    <t>Ilość kWh</t>
  </si>
  <si>
    <t>Cena jednostkowa dla zakupu paliwa gazowego zł</t>
  </si>
  <si>
    <t>Wartość zamówienia podstawowego zł netto</t>
  </si>
  <si>
    <t>Podsumowanie prawa opcji dla całego zamówienia:</t>
  </si>
  <si>
    <t>x</t>
  </si>
  <si>
    <t>Podsumowanie wartości dla tabeli nr 2:</t>
  </si>
  <si>
    <t>3. Wyliczenie wartości usługi dystrybucji z uwzględnieniem wartości prawa opcji dla zakupu paliwa gazowego*:</t>
  </si>
  <si>
    <t>4. Podsumowanie wartości:</t>
  </si>
  <si>
    <t>Podsumowanie wartości dla tabeli nr 4:</t>
  </si>
  <si>
    <t>5 Wyliczenie prawa opcji (10% wartości zamówienia podstawowego wg ilości paliwa gazowego dla zakupu paliwa gazowego):</t>
  </si>
  <si>
    <t>Wyliczenie wartości dla tabeli nr 3:</t>
  </si>
  <si>
    <t>Wartość zamówienia  wyliczona przez Zamawiającego zł netto</t>
  </si>
  <si>
    <t>Zakup paliwa gazowego wraz z prawem opcji 10% oraz wartość usługi dystrybucji wyliczona przez Zamawiającego:</t>
  </si>
  <si>
    <t>Wartość zamówienia zł netto</t>
  </si>
  <si>
    <t>Zamówienie  zł brutto</t>
  </si>
  <si>
    <t>1. Opłata handlowa (przepisane sumy z tabeli nr 1 powyżej):</t>
  </si>
  <si>
    <t>2. Zakup paliwa gazowego (przepisane sumy z tabeli nr 2 powyżej):</t>
  </si>
  <si>
    <t>3. Usługa dystrybucji (przepisane kwoty z tabeli nr 3 powyżej):</t>
  </si>
  <si>
    <t>6. Podsumowanie wartości zamówienia podstawowego wraz z prawem opcji (przepisanie sumy z tabeli z pkt 4 i 5 powyżej):</t>
  </si>
  <si>
    <t>Kalkulator może być pomocniczo wykorzystany przez wykonawcę do wyliczenia wartości oferty, przy czym wyliczenia z kalkulatora nie stanowią podstawy do jakichkolwiek roszczeń wykonawcy w stosunku do zamawiającego i sam kalkulator nie stanowi załącznika do oferty.</t>
  </si>
  <si>
    <t>Wszystkie opłaty dystrybucyjne  wynikające z taryfy dystrybucyjnej PSG Sp. z o.o.</t>
  </si>
  <si>
    <t>*Zamawiający wyliczył wartość dystrybucji netto na podstawie taryfy PSG Sp. z o.o. oraz obowiązujących przepisów prawa. Wykonawca nie dokonuje zmiany wartości dystrybucji.</t>
  </si>
  <si>
    <t>Stawka jednostkowa  (dla J.M z kol. 4) zł netto</t>
  </si>
  <si>
    <t>Podatek VAT zł (kol. 6 x 23%)</t>
  </si>
  <si>
    <t>Zamówienie podstawowe zł brutto (kol. 6 + 8)</t>
  </si>
  <si>
    <t>Podsumowanie  wartości dla tabeli nr 1:</t>
  </si>
  <si>
    <t>I część zamówienia - rozliczenie wg cen mieszanych</t>
  </si>
  <si>
    <t>1. Wyliczenie opłaty abonamentowej (taryfa) i handlowej (konkurencja) dla zamówienia podstawowego:</t>
  </si>
  <si>
    <t>Podatek akcyzowy</t>
  </si>
  <si>
    <t>zw</t>
  </si>
  <si>
    <t>taryfa od W-1 do W-4</t>
  </si>
  <si>
    <t>taryfowa powyżej W-5.1</t>
  </si>
  <si>
    <t>taryfa od LW-1 do LW-4</t>
  </si>
  <si>
    <t>taryfowa powyżej LW-5.1</t>
  </si>
  <si>
    <t>konk. od LW-1 do LW-4</t>
  </si>
  <si>
    <t>1. Ilość paliwa gazowego kWh</t>
  </si>
  <si>
    <t>2. Ilość paliwa gazowego kWh</t>
  </si>
  <si>
    <t>3. Ilość paliwa gazowego kWh</t>
  </si>
  <si>
    <t>4. Ilość paliwa gazowego kWh</t>
  </si>
  <si>
    <t>5 Ilość paliwa gazowego kWh</t>
  </si>
  <si>
    <t>1. zakup paliwa gazowego 10% od ilości (kWh) paliwa dla zamówienia podstawowego (tabela w pkt 2 ppkt 1 powyżej):</t>
  </si>
  <si>
    <t>2. zakup paliwa gazowego 10% od ilości (kWh) paliwa dla zamówienia podstawowego (tabela w pkt 2 ppkt 2 powyżej):</t>
  </si>
  <si>
    <t>3. zakup paliwa gazowego 10% od ilości (kWh) paliwa dla zamówienia podstawowego (tabela w pkt 2 ppkt 3 powyżej):</t>
  </si>
  <si>
    <t>4. zakup paliwa gazowego 10% od ilości (kWh) paliwa dla zamówienia podstawowego (tabela w pkt 2 ppkt 4 powyżej):</t>
  </si>
  <si>
    <t>5. zakup paliwa gazowego 10% od ilości (kWh) paliwa dla zamówienia podstawowego (tabela w pkt 2 ppkt 5 powyżej):</t>
  </si>
  <si>
    <t>Oferta zostanie wyliczona wg cen jednostkowych za paliwo gazowe oraz opłat abonamentowych i handlowych obowiązujących na dzień złożenia oferty z uwzględnieniem terminu rozpoczęcia zamówienia</t>
  </si>
  <si>
    <t>Załącznik nr 3.1 do SWZ - kalkulator</t>
  </si>
  <si>
    <t>„Kompleksowa dostawa gazu ziemnego zaazotowanego (grupa Lw)  oraz gazu ziemnego wysokometanowego (grupa E) dla Powiatu Rawickiego i jego jednostek organizacyjnych na okres od 01.01.2026 r. do 31.12.2026 r."</t>
  </si>
  <si>
    <t>W-5.1. abonamentowa</t>
  </si>
  <si>
    <t>W-3.6 abonamentowa</t>
  </si>
  <si>
    <t>LW-6A.1 abonamentowa</t>
  </si>
  <si>
    <t>LW-5.1. abonamentowa</t>
  </si>
  <si>
    <t>LW - 4 abonamentowa</t>
  </si>
  <si>
    <t>LW - 4 handlowa</t>
  </si>
  <si>
    <t>LW-3.6 abonamentowa</t>
  </si>
  <si>
    <t>LW-3.6 handlowa</t>
  </si>
  <si>
    <t>LW-2.1 abonamentowa</t>
  </si>
  <si>
    <t>LW-1.1 abonamentowa</t>
  </si>
  <si>
    <t>LW-1.1 handlowa</t>
  </si>
  <si>
    <t>W-2.1 abonamentowa</t>
  </si>
  <si>
    <t xml:space="preserve">Grupa taryfowa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</si>
</sst>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000"/>
    <numFmt numFmtId="166" formatCode="0.0000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2" fillId="2" borderId="0" xfId="0" applyNumberFormat="1" applyFont="1" applyFill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7" fontId="2" fillId="2" borderId="0" xfId="0" applyNumberFormat="1" applyFont="1" applyFill="1" applyAlignment="1">
      <alignment horizontal="right" vertical="center" wrapText="1"/>
    </xf>
    <xf numFmtId="167" fontId="2" fillId="2" borderId="0" xfId="0" applyNumberFormat="1" applyFont="1" applyFill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 applyProtection="1">
      <alignment vertical="center"/>
      <protection locked="0"/>
    </xf>
    <xf numFmtId="4" fontId="4" fillId="2" borderId="1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3" fontId="5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3" fontId="6" fillId="2" borderId="1" xfId="0" applyNumberFormat="1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>
      <alignment vertical="center" wrapText="1"/>
    </xf>
    <xf numFmtId="4" fontId="4" fillId="2" borderId="0" xfId="0" applyNumberFormat="1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2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center" wrapText="1"/>
    </xf>
    <xf numFmtId="167" fontId="4" fillId="2" borderId="5" xfId="0" applyNumberFormat="1" applyFont="1" applyFill="1" applyBorder="1" applyAlignment="1">
      <alignment horizontal="left" vertical="center" wrapText="1"/>
    </xf>
    <xf numFmtId="167" fontId="4" fillId="2" borderId="0" xfId="0" applyNumberFormat="1" applyFont="1" applyFill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zoomScaleNormal="100" workbookViewId="0">
      <selection activeCell="H1" sqref="A1:K61"/>
    </sheetView>
  </sheetViews>
  <sheetFormatPr defaultColWidth="8.85546875" defaultRowHeight="12" x14ac:dyDescent="0.25"/>
  <cols>
    <col min="1" max="1" width="31.28515625" style="1" customWidth="1"/>
    <col min="2" max="2" width="13.28515625" style="1" customWidth="1"/>
    <col min="3" max="3" width="20.7109375" style="2" customWidth="1"/>
    <col min="4" max="4" width="22.140625" style="3" customWidth="1"/>
    <col min="5" max="5" width="9.5703125" style="3" customWidth="1"/>
    <col min="6" max="6" width="13.140625" style="4" customWidth="1"/>
    <col min="7" max="7" width="12.85546875" style="4" customWidth="1"/>
    <col min="8" max="8" width="11.28515625" style="5" customWidth="1"/>
    <col min="9" max="9" width="13" style="3" customWidth="1"/>
    <col min="10" max="10" width="13.5703125" style="3" customWidth="1"/>
    <col min="11" max="11" width="10.85546875" style="3" customWidth="1"/>
    <col min="12" max="16384" width="8.85546875" style="3"/>
  </cols>
  <sheetData>
    <row r="1" spans="1:11" ht="21.6" customHeight="1" x14ac:dyDescent="0.25">
      <c r="H1" s="89" t="s">
        <v>65</v>
      </c>
      <c r="I1" s="89"/>
      <c r="J1" s="89"/>
      <c r="K1" s="89"/>
    </row>
    <row r="2" spans="1:11" ht="46.15" customHeight="1" x14ac:dyDescent="0.25">
      <c r="A2" s="88" t="s">
        <v>66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" customHeight="1" x14ac:dyDescent="0.25">
      <c r="A3" s="67" t="s">
        <v>45</v>
      </c>
      <c r="B3" s="67"/>
      <c r="C3" s="67"/>
    </row>
    <row r="4" spans="1:11" s="7" customFormat="1" ht="13.9" customHeight="1" x14ac:dyDescent="0.25">
      <c r="A4" s="90" t="s">
        <v>46</v>
      </c>
      <c r="B4" s="90"/>
      <c r="C4" s="90"/>
      <c r="D4" s="90"/>
      <c r="E4" s="90"/>
      <c r="F4" s="90"/>
      <c r="G4" s="90"/>
      <c r="H4" s="90"/>
      <c r="I4" s="90"/>
      <c r="J4" s="91"/>
      <c r="K4" s="6"/>
    </row>
    <row r="5" spans="1:11" ht="60" x14ac:dyDescent="0.25">
      <c r="A5" s="92" t="s">
        <v>79</v>
      </c>
      <c r="B5" s="93"/>
      <c r="C5" s="8" t="s">
        <v>9</v>
      </c>
      <c r="D5" s="9" t="s">
        <v>10</v>
      </c>
      <c r="E5" s="10" t="s">
        <v>41</v>
      </c>
      <c r="F5" s="11" t="s">
        <v>6</v>
      </c>
      <c r="G5" s="9" t="s">
        <v>1</v>
      </c>
      <c r="H5" s="9" t="s">
        <v>42</v>
      </c>
      <c r="I5" s="9" t="s">
        <v>43</v>
      </c>
    </row>
    <row r="6" spans="1:11" s="14" customFormat="1" ht="19.149999999999999" customHeight="1" x14ac:dyDescent="0.25">
      <c r="A6" s="87">
        <v>1</v>
      </c>
      <c r="B6" s="87"/>
      <c r="C6" s="13">
        <v>2</v>
      </c>
      <c r="D6" s="12">
        <v>3</v>
      </c>
      <c r="E6" s="11">
        <v>4</v>
      </c>
      <c r="F6" s="12">
        <v>5</v>
      </c>
      <c r="G6" s="12">
        <v>6</v>
      </c>
      <c r="H6" s="12">
        <v>7</v>
      </c>
      <c r="I6" s="12">
        <v>8</v>
      </c>
    </row>
    <row r="7" spans="1:11" s="14" customFormat="1" ht="12" customHeight="1" x14ac:dyDescent="0.25">
      <c r="A7" s="53" t="s">
        <v>67</v>
      </c>
      <c r="B7" s="54"/>
      <c r="C7" s="15">
        <v>1</v>
      </c>
      <c r="D7" s="15">
        <v>12</v>
      </c>
      <c r="E7" s="16"/>
      <c r="F7" s="17">
        <f>ROUND(C7*D7*E7,2)</f>
        <v>0</v>
      </c>
      <c r="G7" s="17">
        <v>23</v>
      </c>
      <c r="H7" s="17">
        <f t="shared" ref="H7" si="0">ROUND(F7*0.23,2)</f>
        <v>0</v>
      </c>
      <c r="I7" s="17">
        <f t="shared" ref="I7" si="1">F7+H7</f>
        <v>0</v>
      </c>
    </row>
    <row r="8" spans="1:11" x14ac:dyDescent="0.25">
      <c r="A8" s="53" t="s">
        <v>68</v>
      </c>
      <c r="B8" s="54"/>
      <c r="C8" s="18">
        <v>2</v>
      </c>
      <c r="D8" s="15">
        <v>12</v>
      </c>
      <c r="E8" s="16"/>
      <c r="F8" s="17">
        <f t="shared" ref="F8:F18" si="2">ROUND(C8*D8*E8,2)</f>
        <v>0</v>
      </c>
      <c r="G8" s="17">
        <v>23</v>
      </c>
      <c r="H8" s="17">
        <f t="shared" ref="H8" si="3">ROUND(F8*0.23,2)</f>
        <v>0</v>
      </c>
      <c r="I8" s="17">
        <f t="shared" ref="I8" si="4">F8+H8</f>
        <v>0</v>
      </c>
    </row>
    <row r="9" spans="1:11" x14ac:dyDescent="0.25">
      <c r="A9" s="53" t="s">
        <v>78</v>
      </c>
      <c r="B9" s="54"/>
      <c r="C9" s="18">
        <v>1</v>
      </c>
      <c r="D9" s="15">
        <v>12</v>
      </c>
      <c r="E9" s="16"/>
      <c r="F9" s="17">
        <f t="shared" si="2"/>
        <v>0</v>
      </c>
      <c r="G9" s="17">
        <v>23</v>
      </c>
      <c r="H9" s="17">
        <f t="shared" ref="H9:H15" si="5">ROUND(F9*0.23,2)</f>
        <v>0</v>
      </c>
      <c r="I9" s="17">
        <f t="shared" ref="I9:I15" si="6">F9+H9</f>
        <v>0</v>
      </c>
    </row>
    <row r="10" spans="1:11" x14ac:dyDescent="0.25">
      <c r="A10" s="55" t="s">
        <v>69</v>
      </c>
      <c r="B10" s="56"/>
      <c r="C10" s="18">
        <v>1</v>
      </c>
      <c r="D10" s="19">
        <v>12</v>
      </c>
      <c r="E10" s="20"/>
      <c r="F10" s="17">
        <f t="shared" si="2"/>
        <v>0</v>
      </c>
      <c r="G10" s="21">
        <v>23</v>
      </c>
      <c r="H10" s="17">
        <f t="shared" si="5"/>
        <v>0</v>
      </c>
      <c r="I10" s="17">
        <f t="shared" si="6"/>
        <v>0</v>
      </c>
    </row>
    <row r="11" spans="1:11" x14ac:dyDescent="0.25">
      <c r="A11" s="53" t="s">
        <v>70</v>
      </c>
      <c r="B11" s="54"/>
      <c r="C11" s="18">
        <v>5</v>
      </c>
      <c r="D11" s="15">
        <v>12</v>
      </c>
      <c r="E11" s="16"/>
      <c r="F11" s="17">
        <f t="shared" si="2"/>
        <v>0</v>
      </c>
      <c r="G11" s="17">
        <v>23</v>
      </c>
      <c r="H11" s="17">
        <f t="shared" si="5"/>
        <v>0</v>
      </c>
      <c r="I11" s="17">
        <f t="shared" si="6"/>
        <v>0</v>
      </c>
    </row>
    <row r="12" spans="1:11" x14ac:dyDescent="0.25">
      <c r="A12" s="53" t="s">
        <v>71</v>
      </c>
      <c r="B12" s="54"/>
      <c r="C12" s="18">
        <v>2</v>
      </c>
      <c r="D12" s="15">
        <v>12</v>
      </c>
      <c r="E12" s="16"/>
      <c r="F12" s="17">
        <f t="shared" si="2"/>
        <v>0</v>
      </c>
      <c r="G12" s="17">
        <v>23</v>
      </c>
      <c r="H12" s="17">
        <f t="shared" si="5"/>
        <v>0</v>
      </c>
      <c r="I12" s="17">
        <f t="shared" si="6"/>
        <v>0</v>
      </c>
    </row>
    <row r="13" spans="1:11" x14ac:dyDescent="0.25">
      <c r="A13" s="53" t="s">
        <v>72</v>
      </c>
      <c r="B13" s="54"/>
      <c r="C13" s="18">
        <v>2</v>
      </c>
      <c r="D13" s="15">
        <v>12</v>
      </c>
      <c r="E13" s="16"/>
      <c r="F13" s="17">
        <f t="shared" si="2"/>
        <v>0</v>
      </c>
      <c r="G13" s="17">
        <v>23</v>
      </c>
      <c r="H13" s="17">
        <f t="shared" si="5"/>
        <v>0</v>
      </c>
      <c r="I13" s="17">
        <f t="shared" si="6"/>
        <v>0</v>
      </c>
    </row>
    <row r="14" spans="1:11" x14ac:dyDescent="0.25">
      <c r="A14" s="53" t="s">
        <v>73</v>
      </c>
      <c r="B14" s="54"/>
      <c r="C14" s="18">
        <v>1</v>
      </c>
      <c r="D14" s="15">
        <v>12</v>
      </c>
      <c r="E14" s="16"/>
      <c r="F14" s="17">
        <f t="shared" si="2"/>
        <v>0</v>
      </c>
      <c r="G14" s="17">
        <v>23</v>
      </c>
      <c r="H14" s="17">
        <f t="shared" si="5"/>
        <v>0</v>
      </c>
      <c r="I14" s="17">
        <f t="shared" si="6"/>
        <v>0</v>
      </c>
    </row>
    <row r="15" spans="1:11" x14ac:dyDescent="0.25">
      <c r="A15" s="53" t="s">
        <v>74</v>
      </c>
      <c r="B15" s="54"/>
      <c r="C15" s="18">
        <v>1</v>
      </c>
      <c r="D15" s="15">
        <v>12</v>
      </c>
      <c r="E15" s="16"/>
      <c r="F15" s="17">
        <f t="shared" si="2"/>
        <v>0</v>
      </c>
      <c r="G15" s="17">
        <v>23</v>
      </c>
      <c r="H15" s="17">
        <f t="shared" si="5"/>
        <v>0</v>
      </c>
      <c r="I15" s="17">
        <f t="shared" si="6"/>
        <v>0</v>
      </c>
    </row>
    <row r="16" spans="1:11" x14ac:dyDescent="0.25">
      <c r="A16" s="53" t="s">
        <v>75</v>
      </c>
      <c r="B16" s="54"/>
      <c r="C16" s="18">
        <v>1</v>
      </c>
      <c r="D16" s="15">
        <v>12</v>
      </c>
      <c r="E16" s="16"/>
      <c r="F16" s="17">
        <f t="shared" si="2"/>
        <v>0</v>
      </c>
      <c r="G16" s="17">
        <v>23</v>
      </c>
      <c r="H16" s="17">
        <f t="shared" ref="H16:H18" si="7">ROUND(F16*0.23,2)</f>
        <v>0</v>
      </c>
      <c r="I16" s="17">
        <f t="shared" ref="I16:I18" si="8">F16+H16</f>
        <v>0</v>
      </c>
    </row>
    <row r="17" spans="1:11" x14ac:dyDescent="0.25">
      <c r="A17" s="53" t="s">
        <v>76</v>
      </c>
      <c r="B17" s="54"/>
      <c r="C17" s="18">
        <v>4</v>
      </c>
      <c r="D17" s="15">
        <v>12</v>
      </c>
      <c r="E17" s="16"/>
      <c r="F17" s="17">
        <f t="shared" si="2"/>
        <v>0</v>
      </c>
      <c r="G17" s="17">
        <v>23</v>
      </c>
      <c r="H17" s="17">
        <f t="shared" si="7"/>
        <v>0</v>
      </c>
      <c r="I17" s="17">
        <f t="shared" si="8"/>
        <v>0</v>
      </c>
    </row>
    <row r="18" spans="1:11" x14ac:dyDescent="0.25">
      <c r="A18" s="53" t="s">
        <v>77</v>
      </c>
      <c r="B18" s="54"/>
      <c r="C18" s="18">
        <v>1</v>
      </c>
      <c r="D18" s="15">
        <v>12</v>
      </c>
      <c r="E18" s="16"/>
      <c r="F18" s="17">
        <f t="shared" si="2"/>
        <v>0</v>
      </c>
      <c r="G18" s="17">
        <v>23</v>
      </c>
      <c r="H18" s="17">
        <f t="shared" si="7"/>
        <v>0</v>
      </c>
      <c r="I18" s="17">
        <f t="shared" si="8"/>
        <v>0</v>
      </c>
    </row>
    <row r="19" spans="1:11" x14ac:dyDescent="0.25">
      <c r="A19" s="22" t="s">
        <v>44</v>
      </c>
      <c r="B19" s="22"/>
      <c r="C19" s="22"/>
      <c r="D19" s="22"/>
      <c r="E19" s="23" t="s">
        <v>23</v>
      </c>
      <c r="F19" s="23">
        <f>SUM(F7:F18)</f>
        <v>0</v>
      </c>
      <c r="G19" s="23" t="s">
        <v>23</v>
      </c>
      <c r="H19" s="23">
        <f>SUM(H7:H18)</f>
        <v>0</v>
      </c>
      <c r="I19" s="23">
        <f>SUM(I7:I18)</f>
        <v>0</v>
      </c>
    </row>
    <row r="20" spans="1:11" x14ac:dyDescent="0.25">
      <c r="A20" s="2"/>
      <c r="B20" s="2"/>
      <c r="D20" s="2"/>
      <c r="E20" s="2"/>
      <c r="F20" s="2"/>
      <c r="G20" s="24"/>
      <c r="H20" s="2"/>
      <c r="I20" s="2"/>
      <c r="J20" s="2"/>
    </row>
    <row r="21" spans="1:11" x14ac:dyDescent="0.25">
      <c r="A21" s="25" t="s">
        <v>13</v>
      </c>
      <c r="B21" s="25"/>
      <c r="C21" s="26"/>
      <c r="D21" s="27"/>
      <c r="E21" s="27"/>
      <c r="F21" s="1"/>
      <c r="G21" s="28"/>
      <c r="H21" s="28"/>
      <c r="I21" s="28"/>
      <c r="J21" s="28"/>
      <c r="K21" s="29"/>
    </row>
    <row r="22" spans="1:11" ht="60" x14ac:dyDescent="0.25">
      <c r="A22" s="9" t="s">
        <v>11</v>
      </c>
      <c r="B22" s="9" t="s">
        <v>47</v>
      </c>
      <c r="C22" s="9" t="s">
        <v>3</v>
      </c>
      <c r="D22" s="60" t="s">
        <v>9</v>
      </c>
      <c r="E22" s="61"/>
      <c r="F22" s="9" t="s">
        <v>5</v>
      </c>
      <c r="G22" s="11" t="s">
        <v>12</v>
      </c>
      <c r="H22" s="9" t="s">
        <v>1</v>
      </c>
      <c r="I22" s="9" t="s">
        <v>7</v>
      </c>
      <c r="J22" s="9" t="s">
        <v>8</v>
      </c>
    </row>
    <row r="23" spans="1:11" ht="10.15" customHeight="1" x14ac:dyDescent="0.25">
      <c r="A23" s="12">
        <v>1</v>
      </c>
      <c r="B23" s="12"/>
      <c r="C23" s="12">
        <v>2</v>
      </c>
      <c r="D23" s="62">
        <v>3</v>
      </c>
      <c r="E23" s="63"/>
      <c r="F23" s="12">
        <v>4</v>
      </c>
      <c r="G23" s="12">
        <v>5</v>
      </c>
      <c r="H23" s="12">
        <v>6</v>
      </c>
      <c r="I23" s="12">
        <v>7</v>
      </c>
      <c r="J23" s="12">
        <v>8</v>
      </c>
    </row>
    <row r="24" spans="1:11" x14ac:dyDescent="0.25">
      <c r="A24" s="3" t="s">
        <v>54</v>
      </c>
      <c r="B24" s="30" t="s">
        <v>48</v>
      </c>
      <c r="C24" s="31" t="s">
        <v>49</v>
      </c>
      <c r="D24" s="58">
        <v>121292</v>
      </c>
      <c r="E24" s="59"/>
      <c r="F24" s="32"/>
      <c r="G24" s="17">
        <f>ROUND(D24*F24,2)</f>
        <v>0</v>
      </c>
      <c r="H24" s="17">
        <v>23</v>
      </c>
      <c r="I24" s="17">
        <f>ROUND(G24*0.23,2)</f>
        <v>0</v>
      </c>
      <c r="J24" s="17">
        <f>G24+I24</f>
        <v>0</v>
      </c>
    </row>
    <row r="25" spans="1:11" ht="14.45" customHeight="1" x14ac:dyDescent="0.25">
      <c r="A25" s="30" t="s">
        <v>55</v>
      </c>
      <c r="B25" s="30" t="s">
        <v>48</v>
      </c>
      <c r="C25" s="31" t="s">
        <v>50</v>
      </c>
      <c r="D25" s="58">
        <v>419841</v>
      </c>
      <c r="E25" s="59"/>
      <c r="F25" s="32"/>
      <c r="G25" s="17">
        <f>ROUND(D25*F25,2)</f>
        <v>0</v>
      </c>
      <c r="H25" s="17">
        <v>23</v>
      </c>
      <c r="I25" s="17">
        <f t="shared" ref="I25" si="9">ROUND(G25*0.23,2)</f>
        <v>0</v>
      </c>
      <c r="J25" s="17">
        <f t="shared" ref="J25" si="10">G25+I25</f>
        <v>0</v>
      </c>
    </row>
    <row r="26" spans="1:11" ht="14.65" customHeight="1" x14ac:dyDescent="0.25">
      <c r="A26" s="30" t="s">
        <v>56</v>
      </c>
      <c r="B26" s="30" t="s">
        <v>48</v>
      </c>
      <c r="C26" s="31" t="s">
        <v>51</v>
      </c>
      <c r="D26" s="58">
        <v>371318</v>
      </c>
      <c r="E26" s="59"/>
      <c r="F26" s="32"/>
      <c r="G26" s="17">
        <f t="shared" ref="G26:G28" si="11">ROUND(D26*F26,2)</f>
        <v>0</v>
      </c>
      <c r="H26" s="17">
        <v>23</v>
      </c>
      <c r="I26" s="17">
        <f t="shared" ref="I26:I28" si="12">ROUND(G26*0.23,2)</f>
        <v>0</v>
      </c>
      <c r="J26" s="17">
        <f t="shared" ref="J26:J28" si="13">G26+I26</f>
        <v>0</v>
      </c>
    </row>
    <row r="27" spans="1:11" ht="14.65" customHeight="1" x14ac:dyDescent="0.25">
      <c r="A27" s="30" t="s">
        <v>57</v>
      </c>
      <c r="B27" s="30" t="s">
        <v>48</v>
      </c>
      <c r="C27" s="31" t="s">
        <v>52</v>
      </c>
      <c r="D27" s="58">
        <v>2590893</v>
      </c>
      <c r="E27" s="59"/>
      <c r="F27" s="32"/>
      <c r="G27" s="17">
        <f t="shared" si="11"/>
        <v>0</v>
      </c>
      <c r="H27" s="17">
        <v>23</v>
      </c>
      <c r="I27" s="17">
        <f t="shared" si="12"/>
        <v>0</v>
      </c>
      <c r="J27" s="17">
        <f t="shared" si="13"/>
        <v>0</v>
      </c>
    </row>
    <row r="28" spans="1:11" ht="14.65" customHeight="1" x14ac:dyDescent="0.25">
      <c r="A28" s="30" t="s">
        <v>58</v>
      </c>
      <c r="B28" s="30" t="s">
        <v>48</v>
      </c>
      <c r="C28" s="31" t="s">
        <v>53</v>
      </c>
      <c r="D28" s="58">
        <v>305769</v>
      </c>
      <c r="E28" s="59"/>
      <c r="F28" s="32"/>
      <c r="G28" s="17">
        <f t="shared" si="11"/>
        <v>0</v>
      </c>
      <c r="H28" s="17">
        <v>23</v>
      </c>
      <c r="I28" s="17">
        <f t="shared" si="12"/>
        <v>0</v>
      </c>
      <c r="J28" s="17">
        <f t="shared" si="13"/>
        <v>0</v>
      </c>
    </row>
    <row r="29" spans="1:11" x14ac:dyDescent="0.25">
      <c r="A29" s="57" t="s">
        <v>24</v>
      </c>
      <c r="B29" s="57"/>
      <c r="C29" s="57"/>
      <c r="D29" s="57"/>
      <c r="E29" s="57"/>
      <c r="F29" s="57"/>
      <c r="G29" s="23">
        <f>SUM(G24:G28)</f>
        <v>0</v>
      </c>
      <c r="H29" s="23" t="s">
        <v>23</v>
      </c>
      <c r="I29" s="23">
        <f>ROUND(G29*0.23,2)</f>
        <v>0</v>
      </c>
      <c r="J29" s="23">
        <f>G29+I29</f>
        <v>0</v>
      </c>
    </row>
    <row r="30" spans="1:11" x14ac:dyDescent="0.25">
      <c r="A30" s="25"/>
      <c r="B30" s="25"/>
      <c r="C30" s="25"/>
      <c r="D30" s="25"/>
      <c r="E30" s="25"/>
      <c r="F30" s="25"/>
      <c r="G30" s="33"/>
      <c r="H30" s="33"/>
      <c r="I30" s="33"/>
      <c r="J30" s="33"/>
    </row>
    <row r="31" spans="1:11" x14ac:dyDescent="0.25">
      <c r="A31" s="29"/>
      <c r="B31" s="29"/>
      <c r="C31" s="29"/>
      <c r="D31" s="29"/>
      <c r="E31" s="29"/>
      <c r="F31" s="29"/>
      <c r="G31" s="33"/>
      <c r="H31" s="33"/>
      <c r="I31" s="33"/>
      <c r="J31" s="33"/>
      <c r="K31" s="29"/>
    </row>
    <row r="32" spans="1:11" x14ac:dyDescent="0.2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11" ht="60" x14ac:dyDescent="0.25">
      <c r="A33" s="86" t="s">
        <v>39</v>
      </c>
      <c r="B33" s="86"/>
      <c r="C33" s="86"/>
      <c r="D33" s="86"/>
      <c r="E33" s="86"/>
      <c r="F33" s="86"/>
      <c r="G33" s="11" t="s">
        <v>30</v>
      </c>
      <c r="H33" s="9" t="s">
        <v>1</v>
      </c>
      <c r="I33" s="9" t="s">
        <v>14</v>
      </c>
      <c r="J33" s="9" t="s">
        <v>15</v>
      </c>
      <c r="K33" s="29"/>
    </row>
    <row r="34" spans="1:11" x14ac:dyDescent="0.25">
      <c r="A34" s="86"/>
      <c r="B34" s="86"/>
      <c r="C34" s="86"/>
      <c r="D34" s="86"/>
      <c r="E34" s="86"/>
      <c r="F34" s="86"/>
      <c r="G34" s="12">
        <v>1</v>
      </c>
      <c r="H34" s="12">
        <v>2</v>
      </c>
      <c r="I34" s="12">
        <v>3</v>
      </c>
      <c r="J34" s="12">
        <v>4</v>
      </c>
    </row>
    <row r="35" spans="1:11" x14ac:dyDescent="0.25">
      <c r="A35" s="64" t="s">
        <v>29</v>
      </c>
      <c r="B35" s="65"/>
      <c r="C35" s="65"/>
      <c r="D35" s="65"/>
      <c r="E35" s="65"/>
      <c r="F35" s="66"/>
      <c r="G35" s="23">
        <v>248815.93</v>
      </c>
      <c r="H35" s="23">
        <v>23</v>
      </c>
      <c r="I35" s="23">
        <f>ROUND(G35*0.23,2)</f>
        <v>57227.66</v>
      </c>
      <c r="J35" s="23">
        <f>G35+I35</f>
        <v>306043.58999999997</v>
      </c>
    </row>
    <row r="36" spans="1:11" x14ac:dyDescent="0.25">
      <c r="A36" s="67" t="s">
        <v>40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1" ht="19.899999999999999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1" x14ac:dyDescent="0.25">
      <c r="A38" s="65" t="s">
        <v>26</v>
      </c>
      <c r="B38" s="65"/>
      <c r="C38" s="65"/>
      <c r="D38" s="65"/>
      <c r="E38" s="65"/>
      <c r="F38" s="29"/>
      <c r="G38" s="29"/>
      <c r="H38" s="29"/>
      <c r="I38" s="29"/>
      <c r="J38" s="29"/>
    </row>
    <row r="39" spans="1:11" ht="48" x14ac:dyDescent="0.25">
      <c r="A39" s="86" t="s">
        <v>0</v>
      </c>
      <c r="B39" s="86"/>
      <c r="C39" s="86"/>
      <c r="D39" s="86"/>
      <c r="E39" s="86"/>
      <c r="F39" s="86"/>
      <c r="G39" s="11" t="s">
        <v>16</v>
      </c>
      <c r="H39" s="9" t="s">
        <v>1</v>
      </c>
      <c r="I39" s="9" t="s">
        <v>17</v>
      </c>
      <c r="J39" s="9" t="s">
        <v>2</v>
      </c>
    </row>
    <row r="40" spans="1:11" x14ac:dyDescent="0.25">
      <c r="A40" s="78" t="s">
        <v>34</v>
      </c>
      <c r="B40" s="78"/>
      <c r="C40" s="78"/>
      <c r="D40" s="78"/>
      <c r="E40" s="78"/>
      <c r="F40" s="78"/>
      <c r="G40" s="17">
        <f>F19</f>
        <v>0</v>
      </c>
      <c r="H40" s="17">
        <v>23</v>
      </c>
      <c r="I40" s="17">
        <f>H19</f>
        <v>0</v>
      </c>
      <c r="J40" s="17">
        <f>I19</f>
        <v>0</v>
      </c>
    </row>
    <row r="41" spans="1:11" x14ac:dyDescent="0.25">
      <c r="A41" s="78" t="s">
        <v>35</v>
      </c>
      <c r="B41" s="78"/>
      <c r="C41" s="78"/>
      <c r="D41" s="78"/>
      <c r="E41" s="78"/>
      <c r="F41" s="78"/>
      <c r="G41" s="17">
        <f>G29</f>
        <v>0</v>
      </c>
      <c r="H41" s="17">
        <v>23</v>
      </c>
      <c r="I41" s="17">
        <f>I29</f>
        <v>0</v>
      </c>
      <c r="J41" s="17">
        <f>J29</f>
        <v>0</v>
      </c>
    </row>
    <row r="42" spans="1:11" x14ac:dyDescent="0.25">
      <c r="A42" s="78" t="s">
        <v>36</v>
      </c>
      <c r="B42" s="78"/>
      <c r="C42" s="78"/>
      <c r="D42" s="78"/>
      <c r="E42" s="78"/>
      <c r="F42" s="78"/>
      <c r="G42" s="17">
        <f>G35</f>
        <v>248815.93</v>
      </c>
      <c r="H42" s="17">
        <v>23</v>
      </c>
      <c r="I42" s="17">
        <f>I35</f>
        <v>57227.66</v>
      </c>
      <c r="J42" s="17">
        <f>J35</f>
        <v>306043.58999999997</v>
      </c>
    </row>
    <row r="43" spans="1:11" x14ac:dyDescent="0.25">
      <c r="A43" s="83" t="s">
        <v>27</v>
      </c>
      <c r="B43" s="84"/>
      <c r="C43" s="84"/>
      <c r="D43" s="84"/>
      <c r="E43" s="84"/>
      <c r="F43" s="85"/>
      <c r="G43" s="23">
        <f>SUM(G40:G42)</f>
        <v>248815.93</v>
      </c>
      <c r="H43" s="23" t="s">
        <v>23</v>
      </c>
      <c r="I43" s="23">
        <f>SUM(I40:I42)</f>
        <v>57227.66</v>
      </c>
      <c r="J43" s="23">
        <f>SUM(J40:J42)</f>
        <v>306043.58999999997</v>
      </c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1" x14ac:dyDescent="0.25">
      <c r="A45" s="79" t="s">
        <v>28</v>
      </c>
      <c r="B45" s="79"/>
      <c r="C45" s="79"/>
      <c r="D45" s="79"/>
      <c r="E45" s="79"/>
      <c r="F45" s="79"/>
      <c r="G45" s="79"/>
      <c r="H45" s="79"/>
      <c r="I45" s="79"/>
      <c r="J45" s="79"/>
    </row>
    <row r="46" spans="1:11" ht="48" x14ac:dyDescent="0.25">
      <c r="A46" s="80" t="s">
        <v>18</v>
      </c>
      <c r="B46" s="81"/>
      <c r="C46" s="81"/>
      <c r="D46" s="82"/>
      <c r="E46" s="34" t="s">
        <v>19</v>
      </c>
      <c r="F46" s="35" t="s">
        <v>20</v>
      </c>
      <c r="G46" s="11" t="s">
        <v>21</v>
      </c>
      <c r="H46" s="9" t="s">
        <v>1</v>
      </c>
      <c r="I46" s="9" t="s">
        <v>4</v>
      </c>
      <c r="J46" s="9" t="s">
        <v>2</v>
      </c>
    </row>
    <row r="47" spans="1:11" x14ac:dyDescent="0.25">
      <c r="A47" s="36" t="s">
        <v>59</v>
      </c>
      <c r="B47" s="37"/>
      <c r="C47" s="37"/>
      <c r="D47" s="38"/>
      <c r="E47" s="39">
        <f>ROUND(D24*0.1,0)</f>
        <v>12129</v>
      </c>
      <c r="F47" s="16">
        <f>F24</f>
        <v>0</v>
      </c>
      <c r="G47" s="40">
        <f>ROUND(E47*F47,2)</f>
        <v>0</v>
      </c>
      <c r="H47" s="17">
        <v>23</v>
      </c>
      <c r="I47" s="17">
        <f>ROUND(G47*0.23,2)</f>
        <v>0</v>
      </c>
      <c r="J47" s="17">
        <f>G47+I47</f>
        <v>0</v>
      </c>
    </row>
    <row r="48" spans="1:11" x14ac:dyDescent="0.25">
      <c r="A48" s="36" t="s">
        <v>60</v>
      </c>
      <c r="B48" s="37"/>
      <c r="C48" s="37"/>
      <c r="D48" s="38"/>
      <c r="E48" s="39">
        <f t="shared" ref="E48:E51" si="14">ROUND(D25*0.1,0)</f>
        <v>41984</v>
      </c>
      <c r="F48" s="16">
        <f>F25</f>
        <v>0</v>
      </c>
      <c r="G48" s="40">
        <f>ROUND(E48*F48,2)</f>
        <v>0</v>
      </c>
      <c r="H48" s="17">
        <v>23</v>
      </c>
      <c r="I48" s="17">
        <f t="shared" ref="I48:I51" si="15">ROUND(G48*0.23,2)</f>
        <v>0</v>
      </c>
      <c r="J48" s="17">
        <f t="shared" ref="J48:J50" si="16">G48+I48</f>
        <v>0</v>
      </c>
    </row>
    <row r="49" spans="1:10" x14ac:dyDescent="0.25">
      <c r="A49" s="36" t="s">
        <v>61</v>
      </c>
      <c r="B49" s="37"/>
      <c r="C49" s="37"/>
      <c r="D49" s="38"/>
      <c r="E49" s="39">
        <f t="shared" si="14"/>
        <v>37132</v>
      </c>
      <c r="F49" s="16">
        <f>F26</f>
        <v>0</v>
      </c>
      <c r="G49" s="40">
        <f t="shared" ref="G49:G51" si="17">ROUND(E49*F49,2)</f>
        <v>0</v>
      </c>
      <c r="H49" s="17">
        <v>23</v>
      </c>
      <c r="I49" s="17">
        <f t="shared" si="15"/>
        <v>0</v>
      </c>
      <c r="J49" s="17">
        <f t="shared" si="16"/>
        <v>0</v>
      </c>
    </row>
    <row r="50" spans="1:10" x14ac:dyDescent="0.25">
      <c r="A50" s="36" t="s">
        <v>62</v>
      </c>
      <c r="B50" s="37"/>
      <c r="C50" s="37"/>
      <c r="D50" s="38"/>
      <c r="E50" s="39">
        <f t="shared" si="14"/>
        <v>259089</v>
      </c>
      <c r="F50" s="16">
        <f>F27</f>
        <v>0</v>
      </c>
      <c r="G50" s="40">
        <f t="shared" si="17"/>
        <v>0</v>
      </c>
      <c r="H50" s="17">
        <v>23</v>
      </c>
      <c r="I50" s="17">
        <f>ROUND(G50*0.23,2)</f>
        <v>0</v>
      </c>
      <c r="J50" s="17">
        <f t="shared" si="16"/>
        <v>0</v>
      </c>
    </row>
    <row r="51" spans="1:10" x14ac:dyDescent="0.25">
      <c r="A51" s="36" t="s">
        <v>63</v>
      </c>
      <c r="B51" s="37"/>
      <c r="C51" s="37"/>
      <c r="D51" s="38"/>
      <c r="E51" s="39">
        <f t="shared" si="14"/>
        <v>30577</v>
      </c>
      <c r="F51" s="16">
        <f>F28</f>
        <v>0</v>
      </c>
      <c r="G51" s="40">
        <f t="shared" si="17"/>
        <v>0</v>
      </c>
      <c r="H51" s="17">
        <v>23</v>
      </c>
      <c r="I51" s="17">
        <f t="shared" si="15"/>
        <v>0</v>
      </c>
      <c r="J51" s="17">
        <f>G51+I51</f>
        <v>0</v>
      </c>
    </row>
    <row r="52" spans="1:10" x14ac:dyDescent="0.25">
      <c r="A52" s="69" t="s">
        <v>22</v>
      </c>
      <c r="B52" s="70"/>
      <c r="C52" s="70"/>
      <c r="D52" s="70"/>
      <c r="E52" s="71"/>
      <c r="F52" s="41" t="s">
        <v>23</v>
      </c>
      <c r="G52" s="42">
        <f>SUM(G47:G51)</f>
        <v>0</v>
      </c>
      <c r="H52" s="42" t="s">
        <v>23</v>
      </c>
      <c r="I52" s="42">
        <f>SUM(I47:I51)</f>
        <v>0</v>
      </c>
      <c r="J52" s="42">
        <f>SUM(J47:J51)</f>
        <v>0</v>
      </c>
    </row>
    <row r="53" spans="1:10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37</v>
      </c>
      <c r="B54" s="43"/>
      <c r="C54" s="43"/>
      <c r="D54" s="43"/>
      <c r="E54" s="43"/>
      <c r="F54" s="43"/>
      <c r="G54" s="44"/>
      <c r="H54" s="43"/>
      <c r="I54" s="43"/>
      <c r="J54" s="43"/>
    </row>
    <row r="55" spans="1:10" ht="36" x14ac:dyDescent="0.25">
      <c r="A55" s="72" t="s">
        <v>31</v>
      </c>
      <c r="B55" s="73"/>
      <c r="C55" s="73"/>
      <c r="D55" s="73"/>
      <c r="E55" s="73"/>
      <c r="F55" s="74"/>
      <c r="G55" s="45" t="s">
        <v>32</v>
      </c>
      <c r="H55" s="46" t="s">
        <v>1</v>
      </c>
      <c r="I55" s="46" t="s">
        <v>4</v>
      </c>
      <c r="J55" s="46" t="s">
        <v>33</v>
      </c>
    </row>
    <row r="56" spans="1:10" x14ac:dyDescent="0.25">
      <c r="A56" s="75"/>
      <c r="B56" s="76"/>
      <c r="C56" s="76"/>
      <c r="D56" s="76"/>
      <c r="E56" s="76"/>
      <c r="F56" s="77"/>
      <c r="G56" s="42">
        <f>G43+G52</f>
        <v>248815.93</v>
      </c>
      <c r="H56" s="47">
        <v>23</v>
      </c>
      <c r="I56" s="42">
        <f>I43+I52</f>
        <v>57227.66</v>
      </c>
      <c r="J56" s="42">
        <f>J43+J52</f>
        <v>306043.58999999997</v>
      </c>
    </row>
    <row r="57" spans="1:10" x14ac:dyDescent="0.25">
      <c r="A57" s="48"/>
      <c r="B57" s="48"/>
      <c r="C57" s="48"/>
      <c r="D57" s="48"/>
      <c r="E57" s="48"/>
      <c r="F57" s="48"/>
      <c r="G57" s="44"/>
      <c r="H57" s="49"/>
      <c r="I57" s="44"/>
      <c r="J57" s="44"/>
    </row>
    <row r="58" spans="1:10" x14ac:dyDescent="0.25">
      <c r="A58" s="50" t="s">
        <v>64</v>
      </c>
      <c r="B58" s="50"/>
      <c r="C58" s="50"/>
      <c r="D58" s="50"/>
      <c r="E58" s="50"/>
      <c r="F58" s="50"/>
      <c r="G58" s="51"/>
      <c r="H58" s="52"/>
      <c r="I58" s="51"/>
      <c r="J58" s="44"/>
    </row>
    <row r="59" spans="1:10" x14ac:dyDescent="0.25">
      <c r="A59" s="48"/>
      <c r="B59" s="48"/>
      <c r="C59" s="48"/>
      <c r="D59" s="48"/>
      <c r="E59" s="48"/>
      <c r="F59" s="48"/>
      <c r="G59" s="44"/>
      <c r="H59" s="49"/>
      <c r="I59" s="44"/>
      <c r="J59" s="44"/>
    </row>
    <row r="61" spans="1:10" ht="42.6" customHeight="1" x14ac:dyDescent="0.25">
      <c r="A61" s="68" t="s">
        <v>38</v>
      </c>
      <c r="B61" s="68"/>
      <c r="C61" s="68"/>
      <c r="D61" s="68"/>
      <c r="E61" s="68"/>
      <c r="F61" s="68"/>
      <c r="G61" s="68"/>
      <c r="H61" s="68"/>
      <c r="I61" s="68"/>
      <c r="J61" s="68"/>
    </row>
  </sheetData>
  <mergeCells count="41">
    <mergeCell ref="A6:B6"/>
    <mergeCell ref="A2:K2"/>
    <mergeCell ref="H1:K1"/>
    <mergeCell ref="A4:J4"/>
    <mergeCell ref="A3:C3"/>
    <mergeCell ref="A5:B5"/>
    <mergeCell ref="A35:F35"/>
    <mergeCell ref="A36:J36"/>
    <mergeCell ref="A32:J32"/>
    <mergeCell ref="A61:J61"/>
    <mergeCell ref="A52:E52"/>
    <mergeCell ref="A55:F56"/>
    <mergeCell ref="A38:E38"/>
    <mergeCell ref="A40:F40"/>
    <mergeCell ref="A41:F41"/>
    <mergeCell ref="A45:J45"/>
    <mergeCell ref="A46:D46"/>
    <mergeCell ref="A42:F42"/>
    <mergeCell ref="A43:F43"/>
    <mergeCell ref="A39:F39"/>
    <mergeCell ref="A33:F34"/>
    <mergeCell ref="A29:F29"/>
    <mergeCell ref="D26:E26"/>
    <mergeCell ref="D22:E22"/>
    <mergeCell ref="D23:E23"/>
    <mergeCell ref="D24:E24"/>
    <mergeCell ref="D25:E25"/>
    <mergeCell ref="D27:E27"/>
    <mergeCell ref="D28:E28"/>
    <mergeCell ref="A7:B7"/>
    <mergeCell ref="A8:B8"/>
    <mergeCell ref="A9:B9"/>
    <mergeCell ref="A10:B10"/>
    <mergeCell ref="A11:B11"/>
    <mergeCell ref="A17:B17"/>
    <mergeCell ref="A18:B18"/>
    <mergeCell ref="A12:B12"/>
    <mergeCell ref="A13:B13"/>
    <mergeCell ref="A14:B14"/>
    <mergeCell ref="A15:B15"/>
    <mergeCell ref="A16:B16"/>
  </mergeCells>
  <phoneticPr fontId="1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Kamila Cichańska-Wrąbel</cp:lastModifiedBy>
  <cp:lastPrinted>2025-10-02T06:38:02Z</cp:lastPrinted>
  <dcterms:created xsi:type="dcterms:W3CDTF">2015-06-05T18:19:34Z</dcterms:created>
  <dcterms:modified xsi:type="dcterms:W3CDTF">2025-10-02T06:38:12Z</dcterms:modified>
</cp:coreProperties>
</file>